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Типовое меню\с сентября 2024\с 01.09.2024 с новыми калориями\"/>
    </mc:Choice>
  </mc:AlternateContent>
  <xr:revisionPtr revIDLastSave="0" documentId="13_ncr:1_{261EC939-4DF6-4B64-8A8D-465CF454AA81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осиново" sheetId="1" r:id="rId1"/>
  </sheets>
  <definedNames>
    <definedName name="_xlnm.Print_Titles" localSheetId="0">осиново!$1:$5</definedName>
  </definedNames>
  <calcPr calcId="191028"/>
</workbook>
</file>

<file path=xl/calcChain.xml><?xml version="1.0" encoding="utf-8"?>
<calcChain xmlns="http://schemas.openxmlformats.org/spreadsheetml/2006/main">
  <c r="L101" i="1" l="1"/>
  <c r="B233" i="1" l="1"/>
  <c r="A233" i="1"/>
  <c r="L232" i="1"/>
  <c r="J232" i="1"/>
  <c r="I232" i="1"/>
  <c r="H232" i="1"/>
  <c r="G232" i="1"/>
  <c r="F232" i="1"/>
  <c r="B223" i="1"/>
  <c r="A223" i="1"/>
  <c r="J222" i="1"/>
  <c r="J233" i="1" s="1"/>
  <c r="I222" i="1"/>
  <c r="I233" i="1" s="1"/>
  <c r="H222" i="1"/>
  <c r="H233" i="1" s="1"/>
  <c r="G222" i="1"/>
  <c r="G233" i="1" s="1"/>
  <c r="F222" i="1"/>
  <c r="F233" i="1" s="1"/>
  <c r="L215" i="1"/>
  <c r="L222" i="1" s="1"/>
  <c r="L233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L47" i="1"/>
  <c r="L44" i="1"/>
  <c r="L177" i="1"/>
  <c r="L159" i="1"/>
  <c r="L139" i="1"/>
  <c r="L120" i="1"/>
  <c r="L25" i="1" l="1"/>
  <c r="L13" i="1"/>
  <c r="L23" i="1"/>
  <c r="L32" i="1"/>
  <c r="L43" i="1" s="1"/>
  <c r="L42" i="1"/>
  <c r="L51" i="1"/>
  <c r="L62" i="1" s="1"/>
  <c r="L61" i="1"/>
  <c r="L70" i="1"/>
  <c r="L81" i="1" s="1"/>
  <c r="L80" i="1"/>
  <c r="L89" i="1"/>
  <c r="L99" i="1"/>
  <c r="L127" i="1"/>
  <c r="L138" i="1" s="1"/>
  <c r="L137" i="1"/>
  <c r="L146" i="1"/>
  <c r="L156" i="1"/>
  <c r="L165" i="1"/>
  <c r="L176" i="1" s="1"/>
  <c r="L175" i="1"/>
  <c r="L184" i="1"/>
  <c r="L194" i="1"/>
  <c r="L203" i="1"/>
  <c r="L214" i="1" s="1"/>
  <c r="L213" i="1"/>
  <c r="J13" i="1"/>
  <c r="J23" i="1"/>
  <c r="J32" i="1"/>
  <c r="J42" i="1"/>
  <c r="J51" i="1"/>
  <c r="J62" i="1" s="1"/>
  <c r="J61" i="1"/>
  <c r="J70" i="1"/>
  <c r="J81" i="1" s="1"/>
  <c r="J80" i="1"/>
  <c r="J89" i="1"/>
  <c r="J100" i="1" s="1"/>
  <c r="J99" i="1"/>
  <c r="J127" i="1"/>
  <c r="J137" i="1"/>
  <c r="J146" i="1"/>
  <c r="J156" i="1"/>
  <c r="J165" i="1"/>
  <c r="J176" i="1" s="1"/>
  <c r="J175" i="1"/>
  <c r="J184" i="1"/>
  <c r="J195" i="1" s="1"/>
  <c r="J194" i="1"/>
  <c r="J203" i="1"/>
  <c r="J213" i="1"/>
  <c r="I13" i="1"/>
  <c r="I24" i="1" s="1"/>
  <c r="I23" i="1"/>
  <c r="I32" i="1"/>
  <c r="I42" i="1"/>
  <c r="I51" i="1"/>
  <c r="I62" i="1" s="1"/>
  <c r="I61" i="1"/>
  <c r="I70" i="1"/>
  <c r="I81" i="1" s="1"/>
  <c r="I80" i="1"/>
  <c r="I89" i="1"/>
  <c r="I100" i="1" s="1"/>
  <c r="I99" i="1"/>
  <c r="I127" i="1"/>
  <c r="I138" i="1" s="1"/>
  <c r="I137" i="1"/>
  <c r="I146" i="1"/>
  <c r="I156" i="1"/>
  <c r="I165" i="1"/>
  <c r="I176" i="1" s="1"/>
  <c r="I175" i="1"/>
  <c r="I184" i="1"/>
  <c r="I195" i="1" s="1"/>
  <c r="I194" i="1"/>
  <c r="I203" i="1"/>
  <c r="I214" i="1" s="1"/>
  <c r="I213" i="1"/>
  <c r="H13" i="1"/>
  <c r="H24" i="1" s="1"/>
  <c r="H23" i="1"/>
  <c r="H32" i="1"/>
  <c r="H43" i="1" s="1"/>
  <c r="H42" i="1"/>
  <c r="H51" i="1"/>
  <c r="H62" i="1" s="1"/>
  <c r="H61" i="1"/>
  <c r="H70" i="1"/>
  <c r="H81" i="1" s="1"/>
  <c r="H80" i="1"/>
  <c r="H89" i="1"/>
  <c r="H100" i="1" s="1"/>
  <c r="H99" i="1"/>
  <c r="H127" i="1"/>
  <c r="H138" i="1" s="1"/>
  <c r="H137" i="1"/>
  <c r="H146" i="1"/>
  <c r="H156" i="1"/>
  <c r="H165" i="1"/>
  <c r="H176" i="1" s="1"/>
  <c r="H175" i="1"/>
  <c r="H184" i="1"/>
  <c r="H195" i="1" s="1"/>
  <c r="H194" i="1"/>
  <c r="H203" i="1"/>
  <c r="H214" i="1" s="1"/>
  <c r="H213" i="1"/>
  <c r="G13" i="1"/>
  <c r="G23" i="1"/>
  <c r="G32" i="1"/>
  <c r="G42" i="1"/>
  <c r="G51" i="1"/>
  <c r="G61" i="1"/>
  <c r="G70" i="1"/>
  <c r="G80" i="1"/>
  <c r="G89" i="1"/>
  <c r="G99" i="1"/>
  <c r="G127" i="1"/>
  <c r="G137" i="1"/>
  <c r="G146" i="1"/>
  <c r="G156" i="1"/>
  <c r="G165" i="1"/>
  <c r="G175" i="1"/>
  <c r="G184" i="1"/>
  <c r="G194" i="1"/>
  <c r="G203" i="1"/>
  <c r="G214" i="1" s="1"/>
  <c r="G213" i="1"/>
  <c r="F13" i="1"/>
  <c r="F24" i="1" s="1"/>
  <c r="F23" i="1"/>
  <c r="F32" i="1"/>
  <c r="F42" i="1"/>
  <c r="F51" i="1"/>
  <c r="F61" i="1"/>
  <c r="F70" i="1"/>
  <c r="F80" i="1"/>
  <c r="F89" i="1"/>
  <c r="F100" i="1" s="1"/>
  <c r="F99" i="1"/>
  <c r="F127" i="1"/>
  <c r="F138" i="1" s="1"/>
  <c r="F137" i="1"/>
  <c r="F146" i="1"/>
  <c r="F156" i="1"/>
  <c r="F165" i="1"/>
  <c r="F176" i="1" s="1"/>
  <c r="F175" i="1"/>
  <c r="F184" i="1"/>
  <c r="F195" i="1" s="1"/>
  <c r="F194" i="1"/>
  <c r="F203" i="1"/>
  <c r="F214" i="1" s="1"/>
  <c r="F213" i="1"/>
  <c r="B214" i="1"/>
  <c r="A214" i="1"/>
  <c r="B204" i="1"/>
  <c r="A204" i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F81" i="1" l="1"/>
  <c r="H157" i="1"/>
  <c r="J157" i="1"/>
  <c r="I157" i="1"/>
  <c r="F157" i="1"/>
  <c r="J24" i="1"/>
  <c r="I43" i="1"/>
  <c r="F62" i="1"/>
  <c r="G138" i="1"/>
  <c r="G43" i="1"/>
  <c r="F43" i="1"/>
  <c r="G195" i="1"/>
  <c r="G100" i="1"/>
  <c r="G24" i="1"/>
  <c r="L157" i="1"/>
  <c r="G176" i="1"/>
  <c r="G81" i="1"/>
  <c r="G157" i="1"/>
  <c r="G62" i="1"/>
  <c r="L195" i="1"/>
  <c r="L100" i="1"/>
  <c r="J214" i="1"/>
  <c r="J138" i="1"/>
  <c r="J43" i="1"/>
  <c r="L24" i="1"/>
  <c r="H234" i="1"/>
  <c r="I234" i="1" l="1"/>
  <c r="L234" i="1"/>
  <c r="F234" i="1"/>
  <c r="J234" i="1"/>
  <c r="G234" i="1"/>
</calcChain>
</file>

<file path=xl/sharedStrings.xml><?xml version="1.0" encoding="utf-8"?>
<sst xmlns="http://schemas.openxmlformats.org/spreadsheetml/2006/main" count="313" uniqueCount="93">
  <si>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</si>
  <si>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</si>
  <si>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</si>
  <si>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</si>
  <si>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</si>
  <si>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</si>
  <si>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</si>
  <si>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</si>
  <si>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</si>
  <si>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</si>
  <si>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</si>
  <si>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</si>
  <si>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</si>
  <si>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</si>
  <si>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</si>
  <si>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</si>
  <si>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</si>
  <si>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</si>
  <si>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</si>
  <si>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</si>
  <si>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</si>
  <si>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</si>
  <si>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</si>
  <si>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</si>
  <si>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</si>
  <si>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</si>
  <si>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</si>
  <si>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</si>
  <si>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</si>
  <si>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</si>
  <si>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</si>
  <si>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</si>
  <si>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</si>
  <si>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</si>
  <si>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</si>
  <si>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</si>
  <si>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</si>
  <si>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сладкое</t>
  </si>
  <si>
    <t>ТТК №107С</t>
  </si>
  <si>
    <t>ТТК №512С</t>
  </si>
  <si>
    <t>№1 сб.2004 г.</t>
  </si>
  <si>
    <t xml:space="preserve">Макаронные изделия отварные </t>
  </si>
  <si>
    <t>ТТК №286, ТТК №362</t>
  </si>
  <si>
    <t>№516 сб. 2004 г.</t>
  </si>
  <si>
    <t>Цыплята отварные (голень)</t>
  </si>
  <si>
    <t xml:space="preserve">Каша гречневая вязкая </t>
  </si>
  <si>
    <t>№510 табл.4 сб.2004 г.</t>
  </si>
  <si>
    <t xml:space="preserve">№437 сб.2004 г.			</t>
  </si>
  <si>
    <t>№685 сб. 2004 г.</t>
  </si>
  <si>
    <t>Пюре картофельное</t>
  </si>
  <si>
    <t>№520 сб.2004 г.</t>
  </si>
  <si>
    <t>№686 сб.2004 г.</t>
  </si>
  <si>
    <t>Пирожное песочное Лакомка, 1 шт</t>
  </si>
  <si>
    <t>Печенье формовое, 2 шт</t>
  </si>
  <si>
    <t>Свекла отварная</t>
  </si>
  <si>
    <t>№510 табл.4, №97 сб.2004 г.</t>
  </si>
  <si>
    <t>Каша пшеничная вязкая молочная с маслом сливочным, сыр твёрдый порционно, 180/5/15</t>
  </si>
  <si>
    <t>Чай с сахаром и лимоном, 200/15/7</t>
  </si>
  <si>
    <t>Хлеб (порциями)</t>
  </si>
  <si>
    <t xml:space="preserve">Котлеты  Любительские с соусом красным основным, 80/20 </t>
  </si>
  <si>
    <t>гор. напиток</t>
  </si>
  <si>
    <t>Чай полусладкий, 200/10</t>
  </si>
  <si>
    <t>Плов с мясом говядины рубленным (фарш), 30/150</t>
  </si>
  <si>
    <t>Чай с сахаром, 200/15</t>
  </si>
  <si>
    <t>Вафли неглазированные Белек, 1 шт</t>
  </si>
  <si>
    <t>ТТК №601С</t>
  </si>
  <si>
    <t>Чай с сахаром и лимоном, 200/15/5</t>
  </si>
  <si>
    <t>Биточки  Дружба с соусом красным основным, 80/20</t>
  </si>
  <si>
    <t>Макаронные изделия отварные</t>
  </si>
  <si>
    <t>ТТК №355, ТТК №362</t>
  </si>
  <si>
    <t>Сосиски для детского питания отварные с соусом красным основным, 80/10</t>
  </si>
  <si>
    <t>№413 сб. 2004 г.,       ТТК №362</t>
  </si>
  <si>
    <t>Гуляш из филе птицы, 50/50</t>
  </si>
  <si>
    <t>Чай полусладкий с курагой, 200/10/7</t>
  </si>
  <si>
    <t>№510 табл.4 сб.2004 г., табл.№24 сб. 1996 г.</t>
  </si>
  <si>
    <t>ТТК №514С</t>
  </si>
  <si>
    <t>Котлеты  Любительские с соусом красным основным, 80/10</t>
  </si>
  <si>
    <t>Рыба, тушенная в томате с овощами (филе минтая)</t>
  </si>
  <si>
    <t>Напиток из шиповника с апельсином</t>
  </si>
  <si>
    <t>№374 сб.2004 г.</t>
  </si>
  <si>
    <t>ТТК №501С</t>
  </si>
  <si>
    <t>ТТК №100С, табл.№24 сб. 1996 г.</t>
  </si>
  <si>
    <t>Каша пшенная вязкая молочная с маслом сливочным, 150/5</t>
  </si>
  <si>
    <t>Печенье сдобное Домашнее, 1 шт</t>
  </si>
  <si>
    <t>Пюре фруктовое Яблоко с трубочкой, 1 шт</t>
  </si>
  <si>
    <t>Каша молочная Дружба с маслом сливочным, яйцо вареное, 180/5/48/1 шт</t>
  </si>
  <si>
    <t>ТТК №84, №337</t>
  </si>
  <si>
    <t>Напиток витаминный</t>
  </si>
  <si>
    <t>ТТК №505С</t>
  </si>
  <si>
    <t>булочное</t>
  </si>
  <si>
    <t>Изделие бисквитное Мини Маффины, 1 шт</t>
  </si>
  <si>
    <t>Картофель тушеный с филе птицы рубленым (фарш) с доп.гарниром овощи свежие (огурцы, помидоры) порционно, 200/15/15</t>
  </si>
  <si>
    <t>Каша пшеничная вязкая с доп.гарниром овощи свежие (огурцы, помидоры) порционно, 150/15/15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</si>
</sst>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8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1" fillId="0" borderId="6" xfId="0" applyFont="1" applyBorder="1" applyAlignment="1">
      <alignment horizontal="center"/>
    </xf>
    <xf numFmtId="0" fontId="9" fillId="0" borderId="7" xfId="0" applyFont="1" applyBorder="1"/>
    <xf numFmtId="0" fontId="9" fillId="2" borderId="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0" borderId="8" xfId="0" applyFont="1" applyBorder="1" applyAlignment="1">
      <alignment horizontal="center"/>
    </xf>
    <xf numFmtId="0" fontId="9" fillId="0" borderId="9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9" fillId="0" borderId="10" xfId="0" applyFont="1" applyBorder="1"/>
    <xf numFmtId="0" fontId="2" fillId="0" borderId="4" xfId="0" applyFont="1" applyBorder="1"/>
    <xf numFmtId="0" fontId="1" fillId="4" borderId="6" xfId="0" applyFont="1" applyFill="1" applyBorder="1" applyAlignment="1">
      <alignment horizontal="center"/>
    </xf>
    <xf numFmtId="0" fontId="9" fillId="4" borderId="7" xfId="0" applyFont="1" applyFill="1" applyBorder="1"/>
    <xf numFmtId="0" fontId="0" fillId="4" borderId="0" xfId="0" applyFill="1"/>
    <xf numFmtId="0" fontId="1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/>
    <xf numFmtId="0" fontId="1" fillId="2" borderId="9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2" borderId="25" xfId="0" applyFont="1" applyFill="1" applyBorder="1" applyAlignment="1">
      <alignment horizontal="center" vertical="top" wrapText="1"/>
    </xf>
    <xf numFmtId="0" fontId="1" fillId="0" borderId="26" xfId="0" applyFont="1" applyBorder="1" applyAlignment="1">
      <alignment horizontal="center"/>
    </xf>
    <xf numFmtId="0" fontId="1" fillId="0" borderId="2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1" fillId="3" borderId="29" xfId="0" applyFont="1" applyFill="1" applyBorder="1" applyAlignment="1">
      <alignment vertical="top" wrapText="1"/>
    </xf>
    <xf numFmtId="0" fontId="1" fillId="3" borderId="29" xfId="0" applyFont="1" applyFill="1" applyBorder="1" applyAlignment="1">
      <alignment horizontal="center" vertical="top" wrapText="1"/>
    </xf>
    <xf numFmtId="0" fontId="8" fillId="0" borderId="3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top" wrapText="1"/>
    </xf>
    <xf numFmtId="0" fontId="1" fillId="0" borderId="38" xfId="0" applyFont="1" applyBorder="1" applyAlignment="1">
      <alignment horizontal="center" vertical="top" wrapText="1"/>
    </xf>
    <xf numFmtId="0" fontId="1" fillId="3" borderId="39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vertical="top" wrapText="1"/>
    </xf>
    <xf numFmtId="0" fontId="1" fillId="5" borderId="9" xfId="0" applyFont="1" applyFill="1" applyBorder="1" applyAlignment="1">
      <alignment horizontal="center" vertical="top" wrapText="1"/>
    </xf>
    <xf numFmtId="0" fontId="1" fillId="5" borderId="13" xfId="0" applyFont="1" applyFill="1" applyBorder="1" applyAlignment="1">
      <alignment horizontal="center" vertical="top" wrapText="1"/>
    </xf>
    <xf numFmtId="0" fontId="1" fillId="5" borderId="37" xfId="0" applyFont="1" applyFill="1" applyBorder="1" applyAlignment="1">
      <alignment horizontal="center" vertical="top" wrapText="1"/>
    </xf>
    <xf numFmtId="0" fontId="2" fillId="0" borderId="19" xfId="0" applyFont="1" applyBorder="1" applyAlignment="1">
      <alignment vertical="center"/>
    </xf>
    <xf numFmtId="0" fontId="9" fillId="0" borderId="1" xfId="0" applyFont="1" applyBorder="1"/>
    <xf numFmtId="0" fontId="2" fillId="0" borderId="40" xfId="0" applyFont="1" applyBorder="1"/>
    <xf numFmtId="0" fontId="9" fillId="2" borderId="1" xfId="0" applyFont="1" applyFill="1" applyBorder="1"/>
    <xf numFmtId="0" fontId="1" fillId="3" borderId="10" xfId="0" applyFont="1" applyFill="1" applyBorder="1" applyAlignment="1">
      <alignment vertical="top" wrapText="1"/>
    </xf>
    <xf numFmtId="0" fontId="1" fillId="3" borderId="10" xfId="0" applyFont="1" applyFill="1" applyBorder="1" applyAlignment="1">
      <alignment horizontal="center" vertical="top" wrapText="1"/>
    </xf>
    <xf numFmtId="0" fontId="1" fillId="3" borderId="41" xfId="0" applyFont="1" applyFill="1" applyBorder="1" applyAlignment="1">
      <alignment horizontal="center" vertical="top" wrapText="1"/>
    </xf>
    <xf numFmtId="0" fontId="1" fillId="3" borderId="42" xfId="0" applyFont="1" applyFill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top" wrapText="1"/>
    </xf>
    <xf numFmtId="0" fontId="1" fillId="2" borderId="11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 vertical="top" wrapText="1"/>
    </xf>
    <xf numFmtId="0" fontId="1" fillId="2" borderId="36" xfId="0" applyFont="1" applyFill="1" applyBorder="1" applyAlignment="1">
      <alignment horizontal="center" vertical="top" wrapText="1"/>
    </xf>
    <xf numFmtId="0" fontId="1" fillId="0" borderId="37" xfId="0" applyFont="1" applyBorder="1" applyAlignment="1">
      <alignment horizontal="center" vertical="top" wrapText="1"/>
    </xf>
    <xf numFmtId="0" fontId="1" fillId="5" borderId="11" xfId="0" applyFont="1" applyFill="1" applyBorder="1" applyAlignment="1">
      <alignment vertical="top" wrapText="1"/>
    </xf>
    <xf numFmtId="0" fontId="1" fillId="5" borderId="11" xfId="0" applyFont="1" applyFill="1" applyBorder="1" applyAlignment="1">
      <alignment horizontal="center" vertical="top" wrapText="1"/>
    </xf>
    <xf numFmtId="0" fontId="1" fillId="5" borderId="23" xfId="0" applyFont="1" applyFill="1" applyBorder="1" applyAlignment="1">
      <alignment horizontal="center" vertical="top" wrapText="1"/>
    </xf>
    <xf numFmtId="0" fontId="1" fillId="5" borderId="36" xfId="0" applyFont="1" applyFill="1" applyBorder="1" applyAlignment="1">
      <alignment horizontal="center" vertical="top" wrapText="1"/>
    </xf>
    <xf numFmtId="0" fontId="2" fillId="4" borderId="1" xfId="0" applyFont="1" applyFill="1" applyBorder="1"/>
    <xf numFmtId="0" fontId="1" fillId="5" borderId="34" xfId="0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/>
    </xf>
    <xf numFmtId="0" fontId="9" fillId="0" borderId="40" xfId="0" applyFont="1" applyBorder="1"/>
    <xf numFmtId="0" fontId="9" fillId="4" borderId="40" xfId="0" applyFont="1" applyFill="1" applyBorder="1"/>
    <xf numFmtId="0" fontId="9" fillId="2" borderId="9" xfId="0" applyFont="1" applyFill="1" applyBorder="1"/>
    <xf numFmtId="0" fontId="2" fillId="0" borderId="11" xfId="0" applyFont="1" applyBorder="1"/>
    <xf numFmtId="0" fontId="9" fillId="0" borderId="11" xfId="0" applyFont="1" applyBorder="1"/>
    <xf numFmtId="0" fontId="9" fillId="4" borderId="11" xfId="0" applyFont="1" applyFill="1" applyBorder="1"/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9" fillId="0" borderId="50" xfId="0" applyFont="1" applyBorder="1"/>
    <xf numFmtId="0" fontId="2" fillId="0" borderId="20" xfId="0" applyFont="1" applyBorder="1"/>
    <xf numFmtId="0" fontId="1" fillId="2" borderId="24" xfId="0" applyFont="1" applyFill="1" applyBorder="1" applyAlignment="1">
      <alignment horizontal="center" vertical="top" wrapText="1"/>
    </xf>
    <xf numFmtId="0" fontId="1" fillId="4" borderId="26" xfId="0" applyFont="1" applyFill="1" applyBorder="1" applyAlignment="1">
      <alignment horizontal="center"/>
    </xf>
    <xf numFmtId="0" fontId="1" fillId="3" borderId="51" xfId="0" applyFont="1" applyFill="1" applyBorder="1" applyAlignment="1">
      <alignment horizontal="center" vertical="top" wrapText="1"/>
    </xf>
    <xf numFmtId="0" fontId="1" fillId="2" borderId="37" xfId="0" applyFont="1" applyFill="1" applyBorder="1" applyAlignment="1">
      <alignment horizontal="center" vertical="top" wrapText="1"/>
    </xf>
    <xf numFmtId="0" fontId="1" fillId="6" borderId="20" xfId="0" applyFont="1" applyFill="1" applyBorder="1" applyAlignment="1">
      <alignment vertical="center" wrapText="1"/>
    </xf>
    <xf numFmtId="0" fontId="1" fillId="6" borderId="20" xfId="0" applyFont="1" applyFill="1" applyBorder="1" applyAlignment="1">
      <alignment horizontal="center" vertical="center" wrapText="1"/>
    </xf>
    <xf numFmtId="1" fontId="1" fillId="6" borderId="20" xfId="0" applyNumberFormat="1" applyFont="1" applyFill="1" applyBorder="1" applyAlignment="1">
      <alignment horizontal="center" vertical="center" wrapText="1"/>
    </xf>
    <xf numFmtId="2" fontId="1" fillId="6" borderId="44" xfId="0" applyNumberFormat="1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left" vertical="center" wrapText="1"/>
    </xf>
    <xf numFmtId="1" fontId="1" fillId="6" borderId="11" xfId="0" applyNumberFormat="1" applyFont="1" applyFill="1" applyBorder="1" applyAlignment="1">
      <alignment horizontal="center" vertical="center" wrapText="1"/>
    </xf>
    <xf numFmtId="0" fontId="1" fillId="6" borderId="23" xfId="0" applyFont="1" applyFill="1" applyBorder="1" applyAlignment="1">
      <alignment horizontal="center" vertical="center" wrapText="1"/>
    </xf>
    <xf numFmtId="4" fontId="1" fillId="6" borderId="36" xfId="0" applyNumberFormat="1" applyFont="1" applyFill="1" applyBorder="1" applyAlignment="1">
      <alignment horizontal="center" vertical="center" wrapText="1"/>
    </xf>
    <xf numFmtId="1" fontId="1" fillId="6" borderId="11" xfId="0" applyNumberFormat="1" applyFont="1" applyFill="1" applyBorder="1" applyAlignment="1">
      <alignment horizontal="center" vertical="center"/>
    </xf>
    <xf numFmtId="0" fontId="1" fillId="6" borderId="23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left" vertical="center" wrapText="1"/>
    </xf>
    <xf numFmtId="0" fontId="1" fillId="6" borderId="33" xfId="0" applyFont="1" applyFill="1" applyBorder="1" applyAlignment="1">
      <alignment horizontal="center" vertical="center"/>
    </xf>
    <xf numFmtId="4" fontId="1" fillId="6" borderId="35" xfId="0" applyNumberFormat="1" applyFont="1" applyFill="1" applyBorder="1" applyAlignment="1">
      <alignment horizontal="center" vertical="center" wrapText="1"/>
    </xf>
    <xf numFmtId="0" fontId="1" fillId="6" borderId="34" xfId="0" applyFont="1" applyFill="1" applyBorder="1" applyAlignment="1">
      <alignment horizontal="center" vertical="center"/>
    </xf>
    <xf numFmtId="0" fontId="1" fillId="6" borderId="34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/>
    </xf>
    <xf numFmtId="4" fontId="1" fillId="6" borderId="44" xfId="0" applyNumberFormat="1" applyFont="1" applyFill="1" applyBorder="1" applyAlignment="1">
      <alignment horizontal="center" vertical="center" wrapText="1"/>
    </xf>
    <xf numFmtId="0" fontId="2" fillId="7" borderId="11" xfId="0" applyFont="1" applyFill="1" applyBorder="1"/>
    <xf numFmtId="0" fontId="9" fillId="0" borderId="13" xfId="0" applyFont="1" applyBorder="1"/>
    <xf numFmtId="0" fontId="9" fillId="2" borderId="11" xfId="0" applyFont="1" applyFill="1" applyBorder="1"/>
    <xf numFmtId="0" fontId="10" fillId="0" borderId="11" xfId="0" applyFont="1" applyBorder="1" applyAlignment="1">
      <alignment horizontal="right"/>
    </xf>
    <xf numFmtId="0" fontId="1" fillId="0" borderId="11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3" xfId="0" applyFont="1" applyBorder="1" applyAlignment="1">
      <alignment horizontal="center" vertical="top" wrapText="1"/>
    </xf>
    <xf numFmtId="0" fontId="1" fillId="0" borderId="36" xfId="0" applyFont="1" applyBorder="1" applyAlignment="1">
      <alignment horizontal="center" vertical="top" wrapText="1"/>
    </xf>
    <xf numFmtId="0" fontId="9" fillId="0" borderId="50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1" fillId="0" borderId="42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right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45" xfId="0" applyFont="1" applyBorder="1" applyAlignment="1">
      <alignment horizontal="center" vertical="top" wrapText="1"/>
    </xf>
    <xf numFmtId="0" fontId="1" fillId="3" borderId="54" xfId="0" applyFont="1" applyFill="1" applyBorder="1" applyAlignment="1">
      <alignment horizontal="center" vertical="center"/>
    </xf>
    <xf numFmtId="0" fontId="1" fillId="3" borderId="55" xfId="0" applyFont="1" applyFill="1" applyBorder="1" applyAlignment="1">
      <alignment horizontal="center" vertical="center"/>
    </xf>
    <xf numFmtId="0" fontId="1" fillId="3" borderId="55" xfId="0" applyFont="1" applyFill="1" applyBorder="1" applyAlignment="1">
      <alignment vertical="center" wrapText="1"/>
    </xf>
    <xf numFmtId="0" fontId="1" fillId="3" borderId="55" xfId="0" applyFont="1" applyFill="1" applyBorder="1" applyAlignment="1">
      <alignment horizontal="center" vertical="center" wrapText="1"/>
    </xf>
    <xf numFmtId="0" fontId="1" fillId="3" borderId="58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vertical="center"/>
    </xf>
    <xf numFmtId="1" fontId="1" fillId="6" borderId="46" xfId="0" applyNumberFormat="1" applyFont="1" applyFill="1" applyBorder="1" applyAlignment="1">
      <alignment horizontal="center" vertical="center" wrapText="1"/>
    </xf>
    <xf numFmtId="1" fontId="1" fillId="6" borderId="48" xfId="0" applyNumberFormat="1" applyFont="1" applyFill="1" applyBorder="1" applyAlignment="1">
      <alignment horizontal="center" vertical="center" wrapText="1"/>
    </xf>
    <xf numFmtId="1" fontId="1" fillId="6" borderId="49" xfId="0" applyNumberFormat="1" applyFont="1" applyFill="1" applyBorder="1" applyAlignment="1">
      <alignment horizontal="center" vertical="center" wrapText="1"/>
    </xf>
    <xf numFmtId="1" fontId="1" fillId="6" borderId="47" xfId="0" applyNumberFormat="1" applyFont="1" applyFill="1" applyBorder="1" applyAlignment="1">
      <alignment horizontal="center" vertical="center" wrapText="1"/>
    </xf>
    <xf numFmtId="1" fontId="1" fillId="6" borderId="59" xfId="0" applyNumberFormat="1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1" fontId="1" fillId="6" borderId="34" xfId="0" applyNumberFormat="1" applyFont="1" applyFill="1" applyBorder="1" applyAlignment="1">
      <alignment horizontal="center" vertical="center" wrapText="1"/>
    </xf>
    <xf numFmtId="0" fontId="1" fillId="6" borderId="52" xfId="0" applyFont="1" applyFill="1" applyBorder="1" applyAlignment="1">
      <alignment horizontal="center" vertical="center"/>
    </xf>
    <xf numFmtId="0" fontId="1" fillId="5" borderId="53" xfId="0" applyFont="1" applyFill="1" applyBorder="1" applyAlignment="1">
      <alignment horizontal="center" vertical="top" wrapText="1"/>
    </xf>
    <xf numFmtId="1" fontId="1" fillId="6" borderId="61" xfId="0" applyNumberFormat="1" applyFont="1" applyFill="1" applyBorder="1" applyAlignment="1">
      <alignment horizontal="center" vertical="center" wrapText="1"/>
    </xf>
    <xf numFmtId="1" fontId="1" fillId="6" borderId="62" xfId="0" applyNumberFormat="1" applyFont="1" applyFill="1" applyBorder="1" applyAlignment="1">
      <alignment horizontal="center" vertical="center" wrapText="1"/>
    </xf>
    <xf numFmtId="0" fontId="1" fillId="3" borderId="63" xfId="0" applyFont="1" applyFill="1" applyBorder="1" applyAlignment="1">
      <alignment horizontal="center" vertical="center" wrapText="1"/>
    </xf>
    <xf numFmtId="0" fontId="14" fillId="6" borderId="20" xfId="0" applyFont="1" applyFill="1" applyBorder="1" applyAlignment="1">
      <alignment horizontal="left" vertical="center" wrapText="1"/>
    </xf>
    <xf numFmtId="1" fontId="14" fillId="6" borderId="20" xfId="0" applyNumberFormat="1" applyFont="1" applyFill="1" applyBorder="1" applyAlignment="1">
      <alignment horizontal="center" vertical="center" wrapText="1"/>
    </xf>
    <xf numFmtId="4" fontId="14" fillId="6" borderId="44" xfId="0" applyNumberFormat="1" applyFont="1" applyFill="1" applyBorder="1" applyAlignment="1">
      <alignment horizontal="center" vertical="center" wrapText="1"/>
    </xf>
    <xf numFmtId="0" fontId="12" fillId="6" borderId="2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9" fillId="0" borderId="18" xfId="0" applyFont="1" applyBorder="1"/>
    <xf numFmtId="0" fontId="2" fillId="0" borderId="19" xfId="0" applyFont="1" applyBorder="1"/>
    <xf numFmtId="0" fontId="2" fillId="7" borderId="1" xfId="0" applyFont="1" applyFill="1" applyBorder="1" applyAlignment="1">
      <alignment horizontal="left" vertical="center"/>
    </xf>
    <xf numFmtId="0" fontId="2" fillId="7" borderId="1" xfId="0" applyFont="1" applyFill="1" applyBorder="1"/>
    <xf numFmtId="0" fontId="1" fillId="0" borderId="64" xfId="0" applyFont="1" applyBorder="1"/>
    <xf numFmtId="0" fontId="1" fillId="0" borderId="65" xfId="0" applyFont="1" applyBorder="1"/>
    <xf numFmtId="0" fontId="1" fillId="0" borderId="65" xfId="0" applyFont="1" applyBorder="1" applyAlignment="1">
      <alignment horizontal="center"/>
    </xf>
    <xf numFmtId="0" fontId="2" fillId="0" borderId="69" xfId="0" applyFont="1" applyBorder="1"/>
    <xf numFmtId="0" fontId="1" fillId="6" borderId="61" xfId="0" applyFont="1" applyFill="1" applyBorder="1" applyAlignment="1">
      <alignment horizontal="left" vertical="center" wrapText="1"/>
    </xf>
    <xf numFmtId="4" fontId="1" fillId="6" borderId="71" xfId="0" applyNumberFormat="1" applyFont="1" applyFill="1" applyBorder="1" applyAlignment="1">
      <alignment horizontal="center" vertical="center" wrapText="1"/>
    </xf>
    <xf numFmtId="4" fontId="1" fillId="6" borderId="73" xfId="0" applyNumberFormat="1" applyFont="1" applyFill="1" applyBorder="1" applyAlignment="1">
      <alignment horizontal="center" vertical="center" wrapText="1"/>
    </xf>
    <xf numFmtId="4" fontId="1" fillId="6" borderId="72" xfId="0" applyNumberFormat="1" applyFont="1" applyFill="1" applyBorder="1" applyAlignment="1">
      <alignment horizontal="center" vertical="center" wrapText="1"/>
    </xf>
    <xf numFmtId="0" fontId="1" fillId="6" borderId="74" xfId="0" applyFont="1" applyFill="1" applyBorder="1" applyAlignment="1">
      <alignment horizontal="left" vertical="center" wrapText="1"/>
    </xf>
    <xf numFmtId="1" fontId="1" fillId="6" borderId="74" xfId="0" applyNumberFormat="1" applyFont="1" applyFill="1" applyBorder="1" applyAlignment="1">
      <alignment horizontal="center" vertical="center" wrapText="1"/>
    </xf>
    <xf numFmtId="1" fontId="1" fillId="6" borderId="75" xfId="0" applyNumberFormat="1" applyFont="1" applyFill="1" applyBorder="1" applyAlignment="1">
      <alignment horizontal="center" vertical="center" wrapText="1"/>
    </xf>
    <xf numFmtId="0" fontId="1" fillId="6" borderId="76" xfId="0" applyFont="1" applyFill="1" applyBorder="1" applyAlignment="1">
      <alignment horizontal="left" vertical="center" wrapText="1"/>
    </xf>
    <xf numFmtId="1" fontId="1" fillId="6" borderId="76" xfId="0" applyNumberFormat="1" applyFont="1" applyFill="1" applyBorder="1" applyAlignment="1">
      <alignment horizontal="center" vertical="center" wrapText="1"/>
    </xf>
    <xf numFmtId="1" fontId="1" fillId="6" borderId="77" xfId="0" applyNumberFormat="1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4" fontId="1" fillId="6" borderId="79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" fillId="6" borderId="46" xfId="0" applyFont="1" applyFill="1" applyBorder="1" applyAlignment="1">
      <alignment horizontal="left" vertical="center" wrapText="1"/>
    </xf>
    <xf numFmtId="4" fontId="1" fillId="6" borderId="82" xfId="0" applyNumberFormat="1" applyFont="1" applyFill="1" applyBorder="1" applyAlignment="1">
      <alignment horizontal="center" vertical="center" wrapText="1"/>
    </xf>
    <xf numFmtId="0" fontId="1" fillId="6" borderId="83" xfId="0" applyFont="1" applyFill="1" applyBorder="1" applyAlignment="1">
      <alignment horizontal="center" vertical="center"/>
    </xf>
    <xf numFmtId="4" fontId="1" fillId="6" borderId="84" xfId="0" applyNumberFormat="1" applyFont="1" applyFill="1" applyBorder="1" applyAlignment="1">
      <alignment horizontal="center" vertical="center" wrapText="1"/>
    </xf>
    <xf numFmtId="0" fontId="2" fillId="0" borderId="18" xfId="0" applyFont="1" applyBorder="1"/>
    <xf numFmtId="0" fontId="2" fillId="0" borderId="7" xfId="0" applyFont="1" applyBorder="1"/>
    <xf numFmtId="0" fontId="2" fillId="2" borderId="1" xfId="0" applyFont="1" applyFill="1" applyBorder="1"/>
    <xf numFmtId="0" fontId="2" fillId="2" borderId="4" xfId="0" applyFont="1" applyFill="1" applyBorder="1"/>
    <xf numFmtId="0" fontId="2" fillId="0" borderId="9" xfId="0" applyFont="1" applyBorder="1"/>
    <xf numFmtId="0" fontId="2" fillId="0" borderId="10" xfId="0" applyFont="1" applyBorder="1"/>
    <xf numFmtId="0" fontId="1" fillId="6" borderId="81" xfId="0" applyFont="1" applyFill="1" applyBorder="1" applyAlignment="1">
      <alignment horizontal="center" vertical="center"/>
    </xf>
    <xf numFmtId="0" fontId="1" fillId="6" borderId="80" xfId="0" applyFont="1" applyFill="1" applyBorder="1" applyAlignment="1">
      <alignment horizontal="center" vertical="center"/>
    </xf>
    <xf numFmtId="0" fontId="1" fillId="6" borderId="78" xfId="0" applyFont="1" applyFill="1" applyBorder="1" applyAlignment="1">
      <alignment horizontal="center" vertical="center"/>
    </xf>
    <xf numFmtId="0" fontId="1" fillId="6" borderId="60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top"/>
    </xf>
    <xf numFmtId="0" fontId="1" fillId="6" borderId="70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 wrapText="1"/>
    </xf>
    <xf numFmtId="0" fontId="2" fillId="0" borderId="31" xfId="0" applyFont="1" applyBorder="1"/>
    <xf numFmtId="0" fontId="11" fillId="0" borderId="66" xfId="0" applyFont="1" applyBorder="1" applyAlignment="1">
      <alignment horizontal="center" vertical="center" wrapText="1"/>
    </xf>
    <xf numFmtId="0" fontId="2" fillId="0" borderId="67" xfId="0" applyFont="1" applyBorder="1"/>
    <xf numFmtId="0" fontId="2" fillId="0" borderId="68" xfId="0" applyFont="1" applyBorder="1"/>
    <xf numFmtId="0" fontId="11" fillId="3" borderId="56" xfId="0" applyFont="1" applyFill="1" applyBorder="1" applyAlignment="1">
      <alignment horizontal="center" vertical="center" wrapText="1"/>
    </xf>
    <xf numFmtId="0" fontId="2" fillId="0" borderId="57" xfId="0" applyFont="1" applyBorder="1" applyAlignment="1">
      <alignment vertical="center"/>
    </xf>
    <xf numFmtId="0" fontId="11" fillId="3" borderId="41" xfId="0" applyFont="1" applyFill="1" applyBorder="1" applyAlignment="1">
      <alignment horizontal="center" vertical="center" wrapText="1"/>
    </xf>
    <xf numFmtId="0" fontId="2" fillId="0" borderId="43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tabSelected="1" view="pageBreakPreview" zoomScale="93" zoomScaleNormal="100" zoomScaleSheetLayoutView="93" workbookViewId="0">
      <pane xSplit="4" ySplit="5" topLeftCell="E204" activePane="bottomRight" state="frozen"/>
      <selection pane="topRight" activeCell="E1" sqref="E1"/>
      <selection pane="bottomLeft" activeCell="A6" sqref="A6"/>
      <selection pane="bottomRight" activeCell="I220" sqref="I220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" customWidth="1"/>
    <col min="11" max="11" width="10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205"/>
      <c r="D1" s="206"/>
      <c r="E1" s="207"/>
      <c r="F1" s="3" t="s">
        <v>1</v>
      </c>
      <c r="G1" s="2" t="s">
        <v>2</v>
      </c>
      <c r="H1" s="208"/>
      <c r="I1" s="206"/>
      <c r="J1" s="206"/>
      <c r="K1" s="207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208"/>
      <c r="I2" s="206"/>
      <c r="J2" s="206"/>
      <c r="K2" s="207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1</v>
      </c>
      <c r="I3" s="8">
        <v>9</v>
      </c>
      <c r="J3" s="9">
        <v>2024</v>
      </c>
      <c r="K3" s="1"/>
      <c r="L3" s="2"/>
    </row>
    <row r="4" spans="1:12" ht="12.75" customHeight="1" thickBot="1" x14ac:dyDescent="0.3">
      <c r="A4" s="2"/>
      <c r="B4" s="2"/>
      <c r="C4" s="2"/>
      <c r="D4" s="5"/>
      <c r="E4" s="2"/>
      <c r="F4" s="2"/>
      <c r="G4" s="2"/>
      <c r="H4" s="10" t="s">
        <v>8</v>
      </c>
      <c r="I4" s="10" t="s">
        <v>9</v>
      </c>
      <c r="J4" s="10" t="s">
        <v>10</v>
      </c>
      <c r="K4" s="2"/>
      <c r="L4" s="2"/>
    </row>
    <row r="5" spans="1:12" ht="23.25" customHeight="1" thickBot="1" x14ac:dyDescent="0.3">
      <c r="A5" s="34" t="s">
        <v>11</v>
      </c>
      <c r="B5" s="35" t="s">
        <v>12</v>
      </c>
      <c r="C5" s="36" t="s">
        <v>13</v>
      </c>
      <c r="D5" s="36" t="s">
        <v>14</v>
      </c>
      <c r="E5" s="36" t="s">
        <v>15</v>
      </c>
      <c r="F5" s="36" t="s">
        <v>16</v>
      </c>
      <c r="G5" s="36" t="s">
        <v>17</v>
      </c>
      <c r="H5" s="36" t="s">
        <v>18</v>
      </c>
      <c r="I5" s="36" t="s">
        <v>19</v>
      </c>
      <c r="J5" s="36" t="s">
        <v>20</v>
      </c>
      <c r="K5" s="51" t="s">
        <v>21</v>
      </c>
      <c r="L5" s="54" t="s">
        <v>22</v>
      </c>
    </row>
    <row r="6" spans="1:12" ht="36" customHeight="1" x14ac:dyDescent="0.25">
      <c r="A6" s="37">
        <v>1</v>
      </c>
      <c r="B6" s="38">
        <v>1</v>
      </c>
      <c r="C6" s="39" t="s">
        <v>23</v>
      </c>
      <c r="D6" s="62" t="s">
        <v>31</v>
      </c>
      <c r="E6" s="111" t="s">
        <v>56</v>
      </c>
      <c r="F6" s="103">
        <v>200</v>
      </c>
      <c r="G6" s="141">
        <v>11.04</v>
      </c>
      <c r="H6" s="141">
        <v>11.07</v>
      </c>
      <c r="I6" s="142">
        <v>39.43</v>
      </c>
      <c r="J6" s="141">
        <v>299</v>
      </c>
      <c r="K6" s="112" t="s">
        <v>55</v>
      </c>
      <c r="L6" s="113">
        <v>30.6</v>
      </c>
    </row>
    <row r="7" spans="1:12" s="30" customFormat="1" ht="17.25" customHeight="1" x14ac:dyDescent="0.25">
      <c r="A7" s="41"/>
      <c r="B7" s="28"/>
      <c r="C7" s="29"/>
      <c r="D7" s="31" t="s">
        <v>24</v>
      </c>
      <c r="E7" s="105" t="s">
        <v>57</v>
      </c>
      <c r="F7" s="106">
        <v>222</v>
      </c>
      <c r="G7" s="106">
        <v>0.26</v>
      </c>
      <c r="H7" s="106">
        <v>0.06</v>
      </c>
      <c r="I7" s="143">
        <v>15.27</v>
      </c>
      <c r="J7" s="106">
        <v>59</v>
      </c>
      <c r="K7" s="114" t="s">
        <v>51</v>
      </c>
      <c r="L7" s="108">
        <v>5.7</v>
      </c>
    </row>
    <row r="8" spans="1:12" ht="12.75" customHeight="1" x14ac:dyDescent="0.25">
      <c r="A8" s="42"/>
      <c r="B8" s="11"/>
      <c r="C8" s="12"/>
      <c r="D8" s="31" t="s">
        <v>25</v>
      </c>
      <c r="E8" s="105" t="s">
        <v>58</v>
      </c>
      <c r="F8" s="106">
        <v>28</v>
      </c>
      <c r="G8" s="144">
        <v>1.54</v>
      </c>
      <c r="H8" s="144">
        <v>0.28000000000000003</v>
      </c>
      <c r="I8" s="145">
        <v>12.6</v>
      </c>
      <c r="J8" s="144">
        <v>87</v>
      </c>
      <c r="K8" s="114" t="s">
        <v>40</v>
      </c>
      <c r="L8" s="108">
        <v>2.46</v>
      </c>
    </row>
    <row r="9" spans="1:12" ht="12.75" customHeight="1" x14ac:dyDescent="0.25">
      <c r="A9" s="42"/>
      <c r="B9" s="11"/>
      <c r="C9" s="12"/>
      <c r="D9" s="31" t="s">
        <v>37</v>
      </c>
      <c r="E9" s="105" t="s">
        <v>52</v>
      </c>
      <c r="F9" s="106">
        <v>50</v>
      </c>
      <c r="G9" s="106">
        <v>2.2000000000000002</v>
      </c>
      <c r="H9" s="106">
        <v>5.6</v>
      </c>
      <c r="I9" s="143">
        <v>17</v>
      </c>
      <c r="J9" s="106">
        <v>145</v>
      </c>
      <c r="K9" s="115"/>
      <c r="L9" s="108">
        <v>28</v>
      </c>
    </row>
    <row r="10" spans="1:12" ht="12.75" customHeight="1" x14ac:dyDescent="0.25">
      <c r="A10" s="42"/>
      <c r="B10" s="11"/>
      <c r="C10" s="12"/>
      <c r="D10" s="16"/>
      <c r="E10" s="58"/>
      <c r="F10" s="59"/>
      <c r="G10" s="59"/>
      <c r="H10" s="59"/>
      <c r="I10" s="59"/>
      <c r="J10" s="59"/>
      <c r="K10" s="60"/>
      <c r="L10" s="61"/>
    </row>
    <row r="11" spans="1:12" ht="12.75" customHeight="1" x14ac:dyDescent="0.25">
      <c r="A11" s="42"/>
      <c r="B11" s="11"/>
      <c r="C11" s="12"/>
      <c r="D11" s="13"/>
      <c r="E11" s="14"/>
      <c r="F11" s="15"/>
      <c r="G11" s="15"/>
      <c r="H11" s="15"/>
      <c r="I11" s="15"/>
      <c r="J11" s="15"/>
      <c r="K11" s="52"/>
      <c r="L11" s="55"/>
    </row>
    <row r="12" spans="1:12" ht="12.75" customHeight="1" x14ac:dyDescent="0.25">
      <c r="A12" s="42"/>
      <c r="B12" s="11"/>
      <c r="C12" s="12"/>
      <c r="D12" s="13"/>
      <c r="E12" s="14"/>
      <c r="F12" s="15"/>
      <c r="G12" s="15"/>
      <c r="H12" s="15"/>
      <c r="I12" s="15"/>
      <c r="J12" s="15"/>
      <c r="K12" s="52"/>
      <c r="L12" s="55"/>
    </row>
    <row r="13" spans="1:12" ht="12.75" customHeight="1" x14ac:dyDescent="0.25">
      <c r="A13" s="44"/>
      <c r="B13" s="17"/>
      <c r="C13" s="18"/>
      <c r="D13" s="19" t="s">
        <v>26</v>
      </c>
      <c r="E13" s="20"/>
      <c r="F13" s="21">
        <f t="shared" ref="F13:J13" si="0">SUM(F6:F12)</f>
        <v>500</v>
      </c>
      <c r="G13" s="21">
        <f t="shared" si="0"/>
        <v>15.04</v>
      </c>
      <c r="H13" s="21">
        <f t="shared" si="0"/>
        <v>17.009999999999998</v>
      </c>
      <c r="I13" s="21">
        <f t="shared" si="0"/>
        <v>84.3</v>
      </c>
      <c r="J13" s="21">
        <f t="shared" si="0"/>
        <v>590</v>
      </c>
      <c r="K13" s="53"/>
      <c r="L13" s="56">
        <f>SUM(L6:L12)</f>
        <v>66.760000000000005</v>
      </c>
    </row>
    <row r="14" spans="1:12" ht="12.75" customHeight="1" x14ac:dyDescent="0.25">
      <c r="A14" s="46">
        <f t="shared" ref="A14:B14" si="1">A6</f>
        <v>1</v>
      </c>
      <c r="B14" s="22">
        <f t="shared" si="1"/>
        <v>1</v>
      </c>
      <c r="C14" s="23" t="s">
        <v>27</v>
      </c>
      <c r="D14" s="16" t="s">
        <v>28</v>
      </c>
      <c r="E14" s="14"/>
      <c r="F14" s="15"/>
      <c r="G14" s="15"/>
      <c r="H14" s="15"/>
      <c r="I14" s="15"/>
      <c r="J14" s="15"/>
      <c r="K14" s="52"/>
      <c r="L14" s="55"/>
    </row>
    <row r="15" spans="1:12" ht="12.75" customHeight="1" x14ac:dyDescent="0.25">
      <c r="A15" s="42"/>
      <c r="B15" s="11"/>
      <c r="C15" s="12"/>
      <c r="D15" s="16" t="s">
        <v>29</v>
      </c>
      <c r="E15" s="14"/>
      <c r="F15" s="15"/>
      <c r="G15" s="15"/>
      <c r="H15" s="15"/>
      <c r="I15" s="15"/>
      <c r="J15" s="15"/>
      <c r="K15" s="52"/>
      <c r="L15" s="55"/>
    </row>
    <row r="16" spans="1:12" ht="12.75" customHeight="1" x14ac:dyDescent="0.25">
      <c r="A16" s="42"/>
      <c r="B16" s="11"/>
      <c r="C16" s="12"/>
      <c r="D16" s="16" t="s">
        <v>30</v>
      </c>
      <c r="E16" s="14"/>
      <c r="F16" s="15"/>
      <c r="G16" s="15"/>
      <c r="H16" s="15"/>
      <c r="I16" s="15"/>
      <c r="J16" s="15"/>
      <c r="K16" s="52"/>
      <c r="L16" s="55"/>
    </row>
    <row r="17" spans="1:12" ht="12.75" customHeight="1" x14ac:dyDescent="0.25">
      <c r="A17" s="42"/>
      <c r="B17" s="11"/>
      <c r="C17" s="12"/>
      <c r="D17" s="16" t="s">
        <v>31</v>
      </c>
      <c r="E17" s="14"/>
      <c r="F17" s="15"/>
      <c r="G17" s="15"/>
      <c r="H17" s="15"/>
      <c r="I17" s="15"/>
      <c r="J17" s="15"/>
      <c r="K17" s="52"/>
      <c r="L17" s="55"/>
    </row>
    <row r="18" spans="1:12" ht="12.75" customHeight="1" x14ac:dyDescent="0.25">
      <c r="A18" s="42"/>
      <c r="B18" s="11"/>
      <c r="C18" s="12"/>
      <c r="D18" s="16" t="s">
        <v>32</v>
      </c>
      <c r="E18" s="14"/>
      <c r="F18" s="15"/>
      <c r="G18" s="15"/>
      <c r="H18" s="15"/>
      <c r="I18" s="15"/>
      <c r="J18" s="15"/>
      <c r="K18" s="52"/>
      <c r="L18" s="55"/>
    </row>
    <row r="19" spans="1:12" ht="12.75" customHeight="1" x14ac:dyDescent="0.25">
      <c r="A19" s="42"/>
      <c r="B19" s="11"/>
      <c r="C19" s="12"/>
      <c r="D19" s="16" t="s">
        <v>33</v>
      </c>
      <c r="E19" s="14"/>
      <c r="F19" s="15"/>
      <c r="G19" s="15"/>
      <c r="H19" s="15"/>
      <c r="I19" s="15"/>
      <c r="J19" s="15"/>
      <c r="K19" s="52"/>
      <c r="L19" s="55"/>
    </row>
    <row r="20" spans="1:12" ht="12.75" customHeight="1" x14ac:dyDescent="0.25">
      <c r="A20" s="42"/>
      <c r="B20" s="11"/>
      <c r="C20" s="12"/>
      <c r="D20" s="16" t="s">
        <v>34</v>
      </c>
      <c r="E20" s="14"/>
      <c r="F20" s="15"/>
      <c r="G20" s="15"/>
      <c r="H20" s="15"/>
      <c r="I20" s="15"/>
      <c r="J20" s="15"/>
      <c r="K20" s="52"/>
      <c r="L20" s="55"/>
    </row>
    <row r="21" spans="1:12" ht="12.75" customHeight="1" x14ac:dyDescent="0.25">
      <c r="A21" s="42"/>
      <c r="B21" s="11"/>
      <c r="C21" s="12"/>
      <c r="D21" s="13"/>
      <c r="E21" s="14"/>
      <c r="F21" s="15"/>
      <c r="G21" s="15"/>
      <c r="H21" s="15"/>
      <c r="I21" s="15"/>
      <c r="J21" s="15"/>
      <c r="K21" s="52"/>
      <c r="L21" s="55"/>
    </row>
    <row r="22" spans="1:12" ht="12.75" customHeight="1" x14ac:dyDescent="0.25">
      <c r="A22" s="42"/>
      <c r="B22" s="11"/>
      <c r="C22" s="12"/>
      <c r="D22" s="13"/>
      <c r="E22" s="14"/>
      <c r="F22" s="15"/>
      <c r="G22" s="15"/>
      <c r="H22" s="15"/>
      <c r="I22" s="15"/>
      <c r="J22" s="15"/>
      <c r="K22" s="52"/>
      <c r="L22" s="55"/>
    </row>
    <row r="23" spans="1:12" ht="12.75" customHeight="1" x14ac:dyDescent="0.25">
      <c r="A23" s="44"/>
      <c r="B23" s="17"/>
      <c r="C23" s="18"/>
      <c r="D23" s="19" t="s">
        <v>26</v>
      </c>
      <c r="E23" s="20"/>
      <c r="F23" s="21">
        <f t="shared" ref="F23:J23" si="2">SUM(F14:F22)</f>
        <v>0</v>
      </c>
      <c r="G23" s="21">
        <f t="shared" si="2"/>
        <v>0</v>
      </c>
      <c r="H23" s="21">
        <f t="shared" si="2"/>
        <v>0</v>
      </c>
      <c r="I23" s="21">
        <f t="shared" si="2"/>
        <v>0</v>
      </c>
      <c r="J23" s="21">
        <f t="shared" si="2"/>
        <v>0</v>
      </c>
      <c r="K23" s="53"/>
      <c r="L23" s="56">
        <f>SUM(L14:L22)</f>
        <v>0</v>
      </c>
    </row>
    <row r="24" spans="1:12" ht="12.75" customHeight="1" thickBot="1" x14ac:dyDescent="0.3">
      <c r="A24" s="74">
        <f t="shared" ref="A24:B24" si="3">A6</f>
        <v>1</v>
      </c>
      <c r="B24" s="75">
        <f t="shared" si="3"/>
        <v>1</v>
      </c>
      <c r="C24" s="203" t="s">
        <v>35</v>
      </c>
      <c r="D24" s="204"/>
      <c r="E24" s="66"/>
      <c r="F24" s="67">
        <f t="shared" ref="F24:J24" si="4">F13+F23</f>
        <v>500</v>
      </c>
      <c r="G24" s="67">
        <f t="shared" si="4"/>
        <v>15.04</v>
      </c>
      <c r="H24" s="67">
        <f t="shared" si="4"/>
        <v>17.009999999999998</v>
      </c>
      <c r="I24" s="67">
        <f t="shared" si="4"/>
        <v>84.3</v>
      </c>
      <c r="J24" s="67">
        <f t="shared" si="4"/>
        <v>590</v>
      </c>
      <c r="K24" s="68"/>
      <c r="L24" s="69">
        <f>L13+L23</f>
        <v>66.760000000000005</v>
      </c>
    </row>
    <row r="25" spans="1:12" ht="22.5" customHeight="1" x14ac:dyDescent="0.25">
      <c r="A25" s="37">
        <v>1</v>
      </c>
      <c r="B25" s="38">
        <v>2</v>
      </c>
      <c r="C25" s="39" t="s">
        <v>23</v>
      </c>
      <c r="D25" s="40" t="s">
        <v>30</v>
      </c>
      <c r="E25" s="111" t="s">
        <v>59</v>
      </c>
      <c r="F25" s="103">
        <v>100</v>
      </c>
      <c r="G25" s="103">
        <v>12.28</v>
      </c>
      <c r="H25" s="103">
        <v>10.72</v>
      </c>
      <c r="I25" s="103">
        <v>11.69</v>
      </c>
      <c r="J25" s="103">
        <v>205</v>
      </c>
      <c r="K25" s="112" t="s">
        <v>42</v>
      </c>
      <c r="L25" s="117">
        <f>47.8+0.8</f>
        <v>48.599999999999994</v>
      </c>
    </row>
    <row r="26" spans="1:12" ht="12.75" customHeight="1" x14ac:dyDescent="0.25">
      <c r="A26" s="41"/>
      <c r="B26" s="28"/>
      <c r="C26" s="29"/>
      <c r="D26" s="63" t="s">
        <v>31</v>
      </c>
      <c r="E26" s="105" t="s">
        <v>41</v>
      </c>
      <c r="F26" s="106">
        <v>170</v>
      </c>
      <c r="G26" s="106">
        <v>4.9000000000000004</v>
      </c>
      <c r="H26" s="106">
        <v>5.43</v>
      </c>
      <c r="I26" s="106">
        <v>36.200000000000003</v>
      </c>
      <c r="J26" s="106">
        <v>213</v>
      </c>
      <c r="K26" s="114" t="s">
        <v>43</v>
      </c>
      <c r="L26" s="108">
        <v>10.199999999999999</v>
      </c>
    </row>
    <row r="27" spans="1:12" s="27" customFormat="1" ht="12.75" customHeight="1" x14ac:dyDescent="0.25">
      <c r="A27" s="76"/>
      <c r="B27" s="25"/>
      <c r="C27" s="26"/>
      <c r="D27" s="84" t="s">
        <v>60</v>
      </c>
      <c r="E27" s="105" t="s">
        <v>66</v>
      </c>
      <c r="F27" s="106">
        <v>220</v>
      </c>
      <c r="G27" s="106">
        <v>0.24</v>
      </c>
      <c r="H27" s="106">
        <v>0.05</v>
      </c>
      <c r="I27" s="143">
        <v>15.16</v>
      </c>
      <c r="J27" s="106">
        <v>58</v>
      </c>
      <c r="K27" s="114" t="s">
        <v>51</v>
      </c>
      <c r="L27" s="108">
        <v>4.9000000000000004</v>
      </c>
    </row>
    <row r="28" spans="1:12" ht="12.75" customHeight="1" x14ac:dyDescent="0.25">
      <c r="A28" s="42"/>
      <c r="B28" s="11"/>
      <c r="C28" s="12"/>
      <c r="D28" s="64" t="s">
        <v>25</v>
      </c>
      <c r="E28" s="173" t="s">
        <v>58</v>
      </c>
      <c r="F28" s="174">
        <v>33</v>
      </c>
      <c r="G28" s="174">
        <v>1.81</v>
      </c>
      <c r="H28" s="174">
        <v>0.33</v>
      </c>
      <c r="I28" s="175">
        <v>14.85</v>
      </c>
      <c r="J28" s="174">
        <v>102</v>
      </c>
      <c r="K28" s="192" t="s">
        <v>40</v>
      </c>
      <c r="L28" s="178">
        <v>3.06</v>
      </c>
    </row>
    <row r="29" spans="1:12" ht="12.75" customHeight="1" x14ac:dyDescent="0.25">
      <c r="A29" s="42"/>
      <c r="B29" s="11"/>
      <c r="C29" s="12"/>
      <c r="D29" s="63"/>
      <c r="E29" s="80"/>
      <c r="F29" s="81"/>
      <c r="G29" s="81"/>
      <c r="H29" s="81"/>
      <c r="I29" s="81"/>
      <c r="J29" s="81"/>
      <c r="K29" s="85"/>
      <c r="L29" s="83"/>
    </row>
    <row r="30" spans="1:12" ht="12.75" customHeight="1" x14ac:dyDescent="0.25">
      <c r="A30" s="42"/>
      <c r="B30" s="11"/>
      <c r="C30" s="12"/>
      <c r="D30" s="65"/>
      <c r="E30" s="72"/>
      <c r="F30" s="73"/>
      <c r="G30" s="73"/>
      <c r="H30" s="73"/>
      <c r="I30" s="73"/>
      <c r="J30" s="73"/>
      <c r="K30" s="176"/>
      <c r="L30" s="78"/>
    </row>
    <row r="31" spans="1:12" ht="12.75" customHeight="1" x14ac:dyDescent="0.25">
      <c r="A31" s="42"/>
      <c r="B31" s="11"/>
      <c r="C31" s="12"/>
      <c r="D31" s="65"/>
      <c r="E31" s="72"/>
      <c r="F31" s="73"/>
      <c r="G31" s="73"/>
      <c r="H31" s="73"/>
      <c r="I31" s="73"/>
      <c r="J31" s="73"/>
      <c r="K31" s="176"/>
      <c r="L31" s="78"/>
    </row>
    <row r="32" spans="1:12" ht="12.75" customHeight="1" x14ac:dyDescent="0.25">
      <c r="A32" s="44"/>
      <c r="B32" s="17"/>
      <c r="C32" s="18"/>
      <c r="D32" s="19" t="s">
        <v>26</v>
      </c>
      <c r="E32" s="70"/>
      <c r="F32" s="71">
        <f t="shared" ref="F32:J32" si="5">SUM(F25:F31)</f>
        <v>523</v>
      </c>
      <c r="G32" s="71">
        <f t="shared" si="5"/>
        <v>19.229999999999997</v>
      </c>
      <c r="H32" s="71">
        <f t="shared" si="5"/>
        <v>16.529999999999998</v>
      </c>
      <c r="I32" s="71">
        <f t="shared" si="5"/>
        <v>77.899999999999991</v>
      </c>
      <c r="J32" s="71">
        <f t="shared" si="5"/>
        <v>578</v>
      </c>
      <c r="K32" s="177"/>
      <c r="L32" s="79">
        <f>SUM(L25:L31)</f>
        <v>66.759999999999991</v>
      </c>
    </row>
    <row r="33" spans="1:12" ht="12.75" customHeight="1" x14ac:dyDescent="0.25">
      <c r="A33" s="46">
        <f t="shared" ref="A33:B33" si="6">A25</f>
        <v>1</v>
      </c>
      <c r="B33" s="22">
        <f t="shared" si="6"/>
        <v>2</v>
      </c>
      <c r="C33" s="23" t="s">
        <v>27</v>
      </c>
      <c r="D33" s="16" t="s">
        <v>28</v>
      </c>
      <c r="E33" s="14"/>
      <c r="F33" s="15"/>
      <c r="G33" s="15"/>
      <c r="H33" s="15"/>
      <c r="I33" s="15"/>
      <c r="J33" s="15"/>
      <c r="K33" s="52"/>
      <c r="L33" s="55"/>
    </row>
    <row r="34" spans="1:12" ht="12.75" customHeight="1" x14ac:dyDescent="0.25">
      <c r="A34" s="42"/>
      <c r="B34" s="11"/>
      <c r="C34" s="12"/>
      <c r="D34" s="16" t="s">
        <v>29</v>
      </c>
      <c r="E34" s="14"/>
      <c r="F34" s="15"/>
      <c r="G34" s="15"/>
      <c r="H34" s="15"/>
      <c r="I34" s="15"/>
      <c r="J34" s="15"/>
      <c r="K34" s="52"/>
      <c r="L34" s="55"/>
    </row>
    <row r="35" spans="1:12" ht="12.75" customHeight="1" x14ac:dyDescent="0.25">
      <c r="A35" s="42"/>
      <c r="B35" s="11"/>
      <c r="C35" s="12"/>
      <c r="D35" s="16" t="s">
        <v>30</v>
      </c>
      <c r="E35" s="14"/>
      <c r="F35" s="15"/>
      <c r="G35" s="15"/>
      <c r="H35" s="15"/>
      <c r="I35" s="15"/>
      <c r="J35" s="15"/>
      <c r="K35" s="52"/>
      <c r="L35" s="55"/>
    </row>
    <row r="36" spans="1:12" ht="12.75" customHeight="1" x14ac:dyDescent="0.25">
      <c r="A36" s="42"/>
      <c r="B36" s="11"/>
      <c r="C36" s="12"/>
      <c r="D36" s="16" t="s">
        <v>31</v>
      </c>
      <c r="E36" s="14"/>
      <c r="F36" s="15"/>
      <c r="G36" s="15"/>
      <c r="H36" s="15"/>
      <c r="I36" s="15"/>
      <c r="J36" s="15"/>
      <c r="K36" s="52"/>
      <c r="L36" s="55"/>
    </row>
    <row r="37" spans="1:12" ht="12.75" customHeight="1" x14ac:dyDescent="0.25">
      <c r="A37" s="42"/>
      <c r="B37" s="11"/>
      <c r="C37" s="12"/>
      <c r="D37" s="16" t="s">
        <v>32</v>
      </c>
      <c r="E37" s="14"/>
      <c r="F37" s="15"/>
      <c r="G37" s="15"/>
      <c r="H37" s="15"/>
      <c r="I37" s="15"/>
      <c r="J37" s="15"/>
      <c r="K37" s="52"/>
      <c r="L37" s="55"/>
    </row>
    <row r="38" spans="1:12" ht="12.75" customHeight="1" x14ac:dyDescent="0.25">
      <c r="A38" s="42"/>
      <c r="B38" s="11"/>
      <c r="C38" s="12"/>
      <c r="D38" s="16" t="s">
        <v>33</v>
      </c>
      <c r="E38" s="14"/>
      <c r="F38" s="15"/>
      <c r="G38" s="15"/>
      <c r="H38" s="15"/>
      <c r="I38" s="15"/>
      <c r="J38" s="15"/>
      <c r="K38" s="52"/>
      <c r="L38" s="55"/>
    </row>
    <row r="39" spans="1:12" ht="12.75" customHeight="1" x14ac:dyDescent="0.25">
      <c r="A39" s="42"/>
      <c r="B39" s="11"/>
      <c r="C39" s="12"/>
      <c r="D39" s="16" t="s">
        <v>34</v>
      </c>
      <c r="E39" s="14"/>
      <c r="F39" s="15"/>
      <c r="G39" s="15"/>
      <c r="H39" s="15"/>
      <c r="I39" s="15"/>
      <c r="J39" s="15"/>
      <c r="K39" s="52"/>
      <c r="L39" s="55"/>
    </row>
    <row r="40" spans="1:12" ht="12.75" customHeight="1" x14ac:dyDescent="0.25">
      <c r="A40" s="42"/>
      <c r="B40" s="11"/>
      <c r="C40" s="12"/>
      <c r="D40" s="13"/>
      <c r="E40" s="14"/>
      <c r="F40" s="15"/>
      <c r="G40" s="15"/>
      <c r="H40" s="15"/>
      <c r="I40" s="15"/>
      <c r="J40" s="15"/>
      <c r="K40" s="52"/>
      <c r="L40" s="55"/>
    </row>
    <row r="41" spans="1:12" ht="12.75" customHeight="1" x14ac:dyDescent="0.25">
      <c r="A41" s="42"/>
      <c r="B41" s="11"/>
      <c r="C41" s="12"/>
      <c r="D41" s="13"/>
      <c r="E41" s="14"/>
      <c r="F41" s="15"/>
      <c r="G41" s="15"/>
      <c r="H41" s="15"/>
      <c r="I41" s="15"/>
      <c r="J41" s="15"/>
      <c r="K41" s="52"/>
      <c r="L41" s="55"/>
    </row>
    <row r="42" spans="1:12" ht="12.75" customHeight="1" x14ac:dyDescent="0.25">
      <c r="A42" s="44"/>
      <c r="B42" s="17"/>
      <c r="C42" s="18"/>
      <c r="D42" s="19" t="s">
        <v>26</v>
      </c>
      <c r="E42" s="20"/>
      <c r="F42" s="21">
        <f t="shared" ref="F42:J42" si="7">SUM(F33:F41)</f>
        <v>0</v>
      </c>
      <c r="G42" s="21">
        <f t="shared" si="7"/>
        <v>0</v>
      </c>
      <c r="H42" s="21">
        <f t="shared" si="7"/>
        <v>0</v>
      </c>
      <c r="I42" s="21">
        <f t="shared" si="7"/>
        <v>0</v>
      </c>
      <c r="J42" s="21">
        <f t="shared" si="7"/>
        <v>0</v>
      </c>
      <c r="K42" s="53"/>
      <c r="L42" s="56">
        <f>SUM(L33:L41)</f>
        <v>0</v>
      </c>
    </row>
    <row r="43" spans="1:12" ht="15.75" customHeight="1" thickBot="1" x14ac:dyDescent="0.3">
      <c r="A43" s="74">
        <f t="shared" ref="A43:B43" si="8">A25</f>
        <v>1</v>
      </c>
      <c r="B43" s="75">
        <f t="shared" si="8"/>
        <v>2</v>
      </c>
      <c r="C43" s="203" t="s">
        <v>35</v>
      </c>
      <c r="D43" s="204"/>
      <c r="E43" s="66"/>
      <c r="F43" s="67">
        <f t="shared" ref="F43:J43" si="9">F32+F42</f>
        <v>523</v>
      </c>
      <c r="G43" s="67">
        <f t="shared" si="9"/>
        <v>19.229999999999997</v>
      </c>
      <c r="H43" s="67">
        <f t="shared" si="9"/>
        <v>16.529999999999998</v>
      </c>
      <c r="I43" s="67">
        <f t="shared" si="9"/>
        <v>77.899999999999991</v>
      </c>
      <c r="J43" s="67">
        <f t="shared" si="9"/>
        <v>578</v>
      </c>
      <c r="K43" s="68"/>
      <c r="L43" s="69">
        <f>L32+L42</f>
        <v>66.759999999999991</v>
      </c>
    </row>
    <row r="44" spans="1:12" ht="27.75" customHeight="1" x14ac:dyDescent="0.25">
      <c r="A44" s="37">
        <v>1</v>
      </c>
      <c r="B44" s="38">
        <v>3</v>
      </c>
      <c r="C44" s="39" t="s">
        <v>23</v>
      </c>
      <c r="D44" s="40" t="s">
        <v>30</v>
      </c>
      <c r="E44" s="111" t="s">
        <v>91</v>
      </c>
      <c r="F44" s="103">
        <v>230</v>
      </c>
      <c r="G44" s="103">
        <v>15.5</v>
      </c>
      <c r="H44" s="103">
        <v>12.45</v>
      </c>
      <c r="I44" s="103">
        <v>29.26</v>
      </c>
      <c r="J44" s="103">
        <v>242</v>
      </c>
      <c r="K44" s="116" t="s">
        <v>81</v>
      </c>
      <c r="L44" s="117">
        <f>52.3+3.7</f>
        <v>56</v>
      </c>
    </row>
    <row r="45" spans="1:12" ht="12.75" customHeight="1" x14ac:dyDescent="0.25">
      <c r="A45" s="42"/>
      <c r="B45" s="11"/>
      <c r="C45" s="12"/>
      <c r="D45" s="63" t="s">
        <v>24</v>
      </c>
      <c r="E45" s="105" t="s">
        <v>61</v>
      </c>
      <c r="F45" s="106">
        <v>210</v>
      </c>
      <c r="G45" s="106">
        <v>0</v>
      </c>
      <c r="H45" s="106">
        <v>0</v>
      </c>
      <c r="I45" s="106">
        <v>9.98</v>
      </c>
      <c r="J45" s="106">
        <v>40</v>
      </c>
      <c r="K45" s="110" t="s">
        <v>39</v>
      </c>
      <c r="L45" s="108">
        <v>2.4</v>
      </c>
    </row>
    <row r="46" spans="1:12" ht="12.75" customHeight="1" x14ac:dyDescent="0.25">
      <c r="A46" s="42"/>
      <c r="B46" s="11"/>
      <c r="C46" s="12"/>
      <c r="D46" s="179" t="s">
        <v>25</v>
      </c>
      <c r="E46" s="105" t="s">
        <v>58</v>
      </c>
      <c r="F46" s="106">
        <v>34</v>
      </c>
      <c r="G46" s="106">
        <v>1.87</v>
      </c>
      <c r="H46" s="106">
        <v>0.34</v>
      </c>
      <c r="I46" s="106">
        <v>15.3</v>
      </c>
      <c r="J46" s="106">
        <v>105</v>
      </c>
      <c r="K46" s="110" t="s">
        <v>40</v>
      </c>
      <c r="L46" s="108">
        <v>3.16</v>
      </c>
    </row>
    <row r="47" spans="1:12" ht="12.75" customHeight="1" x14ac:dyDescent="0.25">
      <c r="A47" s="42"/>
      <c r="B47" s="11"/>
      <c r="C47" s="12"/>
      <c r="D47" s="31" t="s">
        <v>37</v>
      </c>
      <c r="E47" s="105" t="s">
        <v>53</v>
      </c>
      <c r="F47" s="106">
        <v>30</v>
      </c>
      <c r="G47" s="106">
        <v>1.17</v>
      </c>
      <c r="H47" s="106">
        <v>3.4</v>
      </c>
      <c r="I47" s="106">
        <v>13.85</v>
      </c>
      <c r="J47" s="106">
        <v>100</v>
      </c>
      <c r="K47" s="107"/>
      <c r="L47" s="108">
        <f>2.6*2</f>
        <v>5.2</v>
      </c>
    </row>
    <row r="48" spans="1:12" ht="12.75" customHeight="1" x14ac:dyDescent="0.25">
      <c r="A48" s="42"/>
      <c r="B48" s="11"/>
      <c r="C48" s="12"/>
      <c r="D48" s="63"/>
      <c r="E48" s="80"/>
      <c r="F48" s="81"/>
      <c r="G48" s="81"/>
      <c r="H48" s="81"/>
      <c r="I48" s="81"/>
      <c r="J48" s="81"/>
      <c r="K48" s="82"/>
      <c r="L48" s="83"/>
    </row>
    <row r="49" spans="1:12" ht="12.75" customHeight="1" x14ac:dyDescent="0.25">
      <c r="A49" s="42"/>
      <c r="B49" s="11"/>
      <c r="C49" s="12"/>
      <c r="D49" s="65"/>
      <c r="E49" s="80"/>
      <c r="F49" s="81"/>
      <c r="G49" s="81"/>
      <c r="H49" s="81"/>
      <c r="I49" s="81"/>
      <c r="J49" s="81"/>
      <c r="K49" s="82"/>
      <c r="L49" s="83"/>
    </row>
    <row r="50" spans="1:12" ht="12.75" customHeight="1" x14ac:dyDescent="0.25">
      <c r="A50" s="42"/>
      <c r="B50" s="11"/>
      <c r="C50" s="12"/>
      <c r="D50" s="13"/>
      <c r="E50" s="32"/>
      <c r="F50" s="33"/>
      <c r="G50" s="33"/>
      <c r="H50" s="33"/>
      <c r="I50" s="33"/>
      <c r="J50" s="33"/>
      <c r="K50" s="97"/>
      <c r="L50" s="100"/>
    </row>
    <row r="51" spans="1:12" ht="12.75" customHeight="1" x14ac:dyDescent="0.25">
      <c r="A51" s="44"/>
      <c r="B51" s="17"/>
      <c r="C51" s="18"/>
      <c r="D51" s="19" t="s">
        <v>26</v>
      </c>
      <c r="E51" s="20"/>
      <c r="F51" s="21">
        <f t="shared" ref="F51:J51" si="10">SUM(F44:F50)</f>
        <v>504</v>
      </c>
      <c r="G51" s="21">
        <f t="shared" si="10"/>
        <v>18.54</v>
      </c>
      <c r="H51" s="21">
        <f t="shared" si="10"/>
        <v>16.189999999999998</v>
      </c>
      <c r="I51" s="21">
        <f t="shared" si="10"/>
        <v>68.39</v>
      </c>
      <c r="J51" s="21">
        <f t="shared" si="10"/>
        <v>487</v>
      </c>
      <c r="K51" s="45"/>
      <c r="L51" s="56">
        <f>SUM(L44:L50)</f>
        <v>66.760000000000005</v>
      </c>
    </row>
    <row r="52" spans="1:12" ht="12.75" customHeight="1" x14ac:dyDescent="0.25">
      <c r="A52" s="46">
        <f t="shared" ref="A52:B52" si="11">A44</f>
        <v>1</v>
      </c>
      <c r="B52" s="22">
        <f t="shared" si="11"/>
        <v>3</v>
      </c>
      <c r="C52" s="23" t="s">
        <v>27</v>
      </c>
      <c r="D52" s="16" t="s">
        <v>28</v>
      </c>
      <c r="E52" s="14"/>
      <c r="F52" s="15"/>
      <c r="G52" s="15"/>
      <c r="H52" s="15"/>
      <c r="I52" s="15"/>
      <c r="J52" s="15"/>
      <c r="K52" s="43"/>
      <c r="L52" s="55"/>
    </row>
    <row r="53" spans="1:12" ht="12.75" customHeight="1" x14ac:dyDescent="0.25">
      <c r="A53" s="42"/>
      <c r="B53" s="11"/>
      <c r="C53" s="12"/>
      <c r="D53" s="16" t="s">
        <v>29</v>
      </c>
      <c r="E53" s="14"/>
      <c r="F53" s="15"/>
      <c r="G53" s="15"/>
      <c r="H53" s="15"/>
      <c r="I53" s="15"/>
      <c r="J53" s="15"/>
      <c r="K53" s="43"/>
      <c r="L53" s="55"/>
    </row>
    <row r="54" spans="1:12" ht="12.75" customHeight="1" x14ac:dyDescent="0.25">
      <c r="A54" s="42"/>
      <c r="B54" s="11"/>
      <c r="C54" s="12"/>
      <c r="D54" s="16" t="s">
        <v>30</v>
      </c>
      <c r="E54" s="14"/>
      <c r="F54" s="15"/>
      <c r="G54" s="15"/>
      <c r="H54" s="15"/>
      <c r="I54" s="15"/>
      <c r="J54" s="15"/>
      <c r="K54" s="43"/>
      <c r="L54" s="55"/>
    </row>
    <row r="55" spans="1:12" ht="12.75" customHeight="1" x14ac:dyDescent="0.25">
      <c r="A55" s="42"/>
      <c r="B55" s="11"/>
      <c r="C55" s="12"/>
      <c r="D55" s="16" t="s">
        <v>31</v>
      </c>
      <c r="E55" s="14"/>
      <c r="F55" s="15"/>
      <c r="G55" s="15"/>
      <c r="H55" s="15"/>
      <c r="I55" s="15"/>
      <c r="J55" s="15"/>
      <c r="K55" s="43"/>
      <c r="L55" s="55"/>
    </row>
    <row r="56" spans="1:12" ht="12.75" customHeight="1" x14ac:dyDescent="0.25">
      <c r="A56" s="42"/>
      <c r="B56" s="11"/>
      <c r="C56" s="12"/>
      <c r="D56" s="16" t="s">
        <v>32</v>
      </c>
      <c r="E56" s="14"/>
      <c r="F56" s="15"/>
      <c r="G56" s="15"/>
      <c r="H56" s="15"/>
      <c r="I56" s="15"/>
      <c r="J56" s="15"/>
      <c r="K56" s="43"/>
      <c r="L56" s="55"/>
    </row>
    <row r="57" spans="1:12" ht="12.75" customHeight="1" x14ac:dyDescent="0.25">
      <c r="A57" s="42"/>
      <c r="B57" s="11"/>
      <c r="C57" s="12"/>
      <c r="D57" s="16" t="s">
        <v>33</v>
      </c>
      <c r="E57" s="14"/>
      <c r="F57" s="15"/>
      <c r="G57" s="15"/>
      <c r="H57" s="15"/>
      <c r="I57" s="15"/>
      <c r="J57" s="15"/>
      <c r="K57" s="43"/>
      <c r="L57" s="55"/>
    </row>
    <row r="58" spans="1:12" ht="12.75" customHeight="1" x14ac:dyDescent="0.25">
      <c r="A58" s="42"/>
      <c r="B58" s="11"/>
      <c r="C58" s="12"/>
      <c r="D58" s="16" t="s">
        <v>34</v>
      </c>
      <c r="E58" s="14"/>
      <c r="F58" s="15"/>
      <c r="G58" s="15"/>
      <c r="H58" s="15"/>
      <c r="I58" s="15"/>
      <c r="J58" s="15"/>
      <c r="K58" s="43"/>
      <c r="L58" s="55"/>
    </row>
    <row r="59" spans="1:12" ht="12.75" customHeight="1" x14ac:dyDescent="0.25">
      <c r="A59" s="42"/>
      <c r="B59" s="11"/>
      <c r="C59" s="12"/>
      <c r="D59" s="13"/>
      <c r="E59" s="14"/>
      <c r="F59" s="15"/>
      <c r="G59" s="15"/>
      <c r="H59" s="15"/>
      <c r="I59" s="15"/>
      <c r="J59" s="15"/>
      <c r="K59" s="43"/>
      <c r="L59" s="55"/>
    </row>
    <row r="60" spans="1:12" ht="12.75" customHeight="1" x14ac:dyDescent="0.25">
      <c r="A60" s="42"/>
      <c r="B60" s="11"/>
      <c r="C60" s="12"/>
      <c r="D60" s="13"/>
      <c r="E60" s="14"/>
      <c r="F60" s="15"/>
      <c r="G60" s="15"/>
      <c r="H60" s="15"/>
      <c r="I60" s="15"/>
      <c r="J60" s="15"/>
      <c r="K60" s="43"/>
      <c r="L60" s="55"/>
    </row>
    <row r="61" spans="1:12" ht="12.75" customHeight="1" x14ac:dyDescent="0.25">
      <c r="A61" s="44"/>
      <c r="B61" s="17"/>
      <c r="C61" s="18"/>
      <c r="D61" s="19" t="s">
        <v>26</v>
      </c>
      <c r="E61" s="20"/>
      <c r="F61" s="21">
        <f t="shared" ref="F61:J61" si="12">SUM(F52:F60)</f>
        <v>0</v>
      </c>
      <c r="G61" s="21">
        <f t="shared" si="12"/>
        <v>0</v>
      </c>
      <c r="H61" s="21">
        <f t="shared" si="12"/>
        <v>0</v>
      </c>
      <c r="I61" s="21">
        <f t="shared" si="12"/>
        <v>0</v>
      </c>
      <c r="J61" s="21">
        <f t="shared" si="12"/>
        <v>0</v>
      </c>
      <c r="K61" s="45"/>
      <c r="L61" s="56">
        <f>SUM(L52:L60)</f>
        <v>0</v>
      </c>
    </row>
    <row r="62" spans="1:12" ht="15.75" customHeight="1" thickBot="1" x14ac:dyDescent="0.3">
      <c r="A62" s="47">
        <f t="shared" ref="A62:B62" si="13">A44</f>
        <v>1</v>
      </c>
      <c r="B62" s="48">
        <f t="shared" si="13"/>
        <v>3</v>
      </c>
      <c r="C62" s="196" t="s">
        <v>35</v>
      </c>
      <c r="D62" s="197"/>
      <c r="E62" s="49"/>
      <c r="F62" s="50">
        <f t="shared" ref="F62:J62" si="14">F51+F61</f>
        <v>504</v>
      </c>
      <c r="G62" s="50">
        <f t="shared" si="14"/>
        <v>18.54</v>
      </c>
      <c r="H62" s="50">
        <f t="shared" si="14"/>
        <v>16.189999999999998</v>
      </c>
      <c r="I62" s="50">
        <f t="shared" si="14"/>
        <v>68.39</v>
      </c>
      <c r="J62" s="50">
        <f t="shared" si="14"/>
        <v>487</v>
      </c>
      <c r="K62" s="99"/>
      <c r="L62" s="57">
        <f>L51+L61</f>
        <v>66.760000000000005</v>
      </c>
    </row>
    <row r="63" spans="1:12" ht="12.75" customHeight="1" x14ac:dyDescent="0.25">
      <c r="A63" s="93">
        <v>1</v>
      </c>
      <c r="B63" s="94">
        <v>4</v>
      </c>
      <c r="C63" s="95" t="s">
        <v>23</v>
      </c>
      <c r="D63" s="96" t="s">
        <v>28</v>
      </c>
      <c r="E63" s="101" t="s">
        <v>54</v>
      </c>
      <c r="F63" s="146">
        <v>60</v>
      </c>
      <c r="G63" s="103">
        <v>0.65</v>
      </c>
      <c r="H63" s="103">
        <v>0.05</v>
      </c>
      <c r="I63" s="103">
        <v>4.53</v>
      </c>
      <c r="J63" s="102">
        <v>18</v>
      </c>
      <c r="K63" s="193" t="s">
        <v>65</v>
      </c>
      <c r="L63" s="104">
        <v>5.8</v>
      </c>
    </row>
    <row r="64" spans="1:12" ht="12.75" customHeight="1" x14ac:dyDescent="0.25">
      <c r="A64" s="76"/>
      <c r="B64" s="25"/>
      <c r="C64" s="87"/>
      <c r="D64" s="118" t="s">
        <v>30</v>
      </c>
      <c r="E64" s="105" t="s">
        <v>62</v>
      </c>
      <c r="F64" s="147">
        <v>180</v>
      </c>
      <c r="G64" s="106">
        <v>12.5</v>
      </c>
      <c r="H64" s="106">
        <v>12.7</v>
      </c>
      <c r="I64" s="106">
        <v>40.1</v>
      </c>
      <c r="J64" s="106">
        <v>326</v>
      </c>
      <c r="K64" s="148" t="s">
        <v>38</v>
      </c>
      <c r="L64" s="108">
        <v>49</v>
      </c>
    </row>
    <row r="65" spans="1:12" ht="12.75" customHeight="1" x14ac:dyDescent="0.25">
      <c r="A65" s="76"/>
      <c r="B65" s="25"/>
      <c r="C65" s="87"/>
      <c r="D65" s="91" t="s">
        <v>24</v>
      </c>
      <c r="E65" s="105" t="s">
        <v>63</v>
      </c>
      <c r="F65" s="147">
        <v>215</v>
      </c>
      <c r="G65" s="106">
        <v>0.2</v>
      </c>
      <c r="H65" s="106">
        <v>0.05</v>
      </c>
      <c r="I65" s="106">
        <v>15.01</v>
      </c>
      <c r="J65" s="106">
        <v>57</v>
      </c>
      <c r="K65" s="148" t="s">
        <v>48</v>
      </c>
      <c r="L65" s="108">
        <v>3.1</v>
      </c>
    </row>
    <row r="66" spans="1:12" s="27" customFormat="1" ht="12.75" customHeight="1" x14ac:dyDescent="0.25">
      <c r="A66" s="76"/>
      <c r="B66" s="25"/>
      <c r="C66" s="88"/>
      <c r="D66" s="92" t="s">
        <v>25</v>
      </c>
      <c r="E66" s="105" t="s">
        <v>58</v>
      </c>
      <c r="F66" s="147">
        <v>31</v>
      </c>
      <c r="G66" s="109">
        <v>1.7</v>
      </c>
      <c r="H66" s="109">
        <v>0.31</v>
      </c>
      <c r="I66" s="109">
        <v>13.95</v>
      </c>
      <c r="J66" s="109">
        <v>96</v>
      </c>
      <c r="K66" s="148" t="s">
        <v>40</v>
      </c>
      <c r="L66" s="108">
        <v>2.86</v>
      </c>
    </row>
    <row r="67" spans="1:12" ht="12.75" customHeight="1" x14ac:dyDescent="0.25">
      <c r="A67" s="76"/>
      <c r="B67" s="25"/>
      <c r="C67" s="87"/>
      <c r="D67" s="90" t="s">
        <v>37</v>
      </c>
      <c r="E67" s="105" t="s">
        <v>64</v>
      </c>
      <c r="F67" s="147">
        <v>20</v>
      </c>
      <c r="G67" s="109">
        <v>1.42</v>
      </c>
      <c r="H67" s="109">
        <v>4.5199999999999996</v>
      </c>
      <c r="I67" s="109">
        <v>8.6199999999999992</v>
      </c>
      <c r="J67" s="109">
        <v>99</v>
      </c>
      <c r="K67" s="148"/>
      <c r="L67" s="108">
        <v>6</v>
      </c>
    </row>
    <row r="68" spans="1:12" ht="12.75" customHeight="1" x14ac:dyDescent="0.25">
      <c r="A68" s="76"/>
      <c r="B68" s="25"/>
      <c r="C68" s="12"/>
      <c r="D68" s="89"/>
      <c r="E68" s="58"/>
      <c r="F68" s="60"/>
      <c r="G68" s="81"/>
      <c r="H68" s="81"/>
      <c r="I68" s="81"/>
      <c r="J68" s="81"/>
      <c r="K68" s="149"/>
      <c r="L68" s="61"/>
    </row>
    <row r="69" spans="1:12" ht="12.75" customHeight="1" x14ac:dyDescent="0.25">
      <c r="A69" s="76"/>
      <c r="B69" s="25"/>
      <c r="C69" s="12"/>
      <c r="D69" s="13"/>
      <c r="E69" s="14"/>
      <c r="F69" s="15"/>
      <c r="G69" s="33"/>
      <c r="H69" s="33"/>
      <c r="I69" s="33"/>
      <c r="J69" s="33"/>
      <c r="K69" s="43"/>
      <c r="L69" s="55"/>
    </row>
    <row r="70" spans="1:12" ht="12.75" customHeight="1" x14ac:dyDescent="0.25">
      <c r="A70" s="98"/>
      <c r="B70" s="86"/>
      <c r="C70" s="18"/>
      <c r="D70" s="19" t="s">
        <v>26</v>
      </c>
      <c r="E70" s="20"/>
      <c r="F70" s="21">
        <f t="shared" ref="F70:J70" si="15">SUM(F63:F69)</f>
        <v>506</v>
      </c>
      <c r="G70" s="21">
        <f t="shared" si="15"/>
        <v>16.47</v>
      </c>
      <c r="H70" s="21">
        <f t="shared" si="15"/>
        <v>17.630000000000003</v>
      </c>
      <c r="I70" s="21">
        <f t="shared" si="15"/>
        <v>82.210000000000008</v>
      </c>
      <c r="J70" s="21">
        <f t="shared" si="15"/>
        <v>596</v>
      </c>
      <c r="K70" s="45"/>
      <c r="L70" s="56">
        <f>SUM(L63:L69)</f>
        <v>66.759999999999991</v>
      </c>
    </row>
    <row r="71" spans="1:12" ht="12.75" customHeight="1" x14ac:dyDescent="0.25">
      <c r="A71" s="46">
        <f t="shared" ref="A71:B71" si="16">A63</f>
        <v>1</v>
      </c>
      <c r="B71" s="22">
        <f t="shared" si="16"/>
        <v>4</v>
      </c>
      <c r="C71" s="23" t="s">
        <v>27</v>
      </c>
      <c r="D71" s="16" t="s">
        <v>28</v>
      </c>
      <c r="E71" s="14"/>
      <c r="F71" s="15"/>
      <c r="G71" s="15"/>
      <c r="H71" s="15"/>
      <c r="I71" s="15"/>
      <c r="J71" s="15"/>
      <c r="K71" s="43"/>
      <c r="L71" s="55"/>
    </row>
    <row r="72" spans="1:12" ht="12.75" customHeight="1" x14ac:dyDescent="0.25">
      <c r="A72" s="42"/>
      <c r="B72" s="11"/>
      <c r="C72" s="12"/>
      <c r="D72" s="16" t="s">
        <v>29</v>
      </c>
      <c r="E72" s="14"/>
      <c r="F72" s="15"/>
      <c r="G72" s="15"/>
      <c r="H72" s="15"/>
      <c r="I72" s="15"/>
      <c r="J72" s="15"/>
      <c r="K72" s="43"/>
      <c r="L72" s="55"/>
    </row>
    <row r="73" spans="1:12" ht="12.75" customHeight="1" x14ac:dyDescent="0.25">
      <c r="A73" s="42"/>
      <c r="B73" s="11"/>
      <c r="C73" s="12"/>
      <c r="D73" s="16" t="s">
        <v>30</v>
      </c>
      <c r="E73" s="14"/>
      <c r="F73" s="15"/>
      <c r="G73" s="15"/>
      <c r="H73" s="15"/>
      <c r="I73" s="15"/>
      <c r="J73" s="15"/>
      <c r="K73" s="43"/>
      <c r="L73" s="55"/>
    </row>
    <row r="74" spans="1:12" ht="12.75" customHeight="1" x14ac:dyDescent="0.25">
      <c r="A74" s="42"/>
      <c r="B74" s="11"/>
      <c r="C74" s="12"/>
      <c r="D74" s="16" t="s">
        <v>31</v>
      </c>
      <c r="E74" s="14"/>
      <c r="F74" s="15"/>
      <c r="G74" s="15"/>
      <c r="H74" s="15"/>
      <c r="I74" s="15"/>
      <c r="J74" s="15"/>
      <c r="K74" s="43"/>
      <c r="L74" s="55"/>
    </row>
    <row r="75" spans="1:12" ht="12.75" customHeight="1" x14ac:dyDescent="0.25">
      <c r="A75" s="42"/>
      <c r="B75" s="11"/>
      <c r="C75" s="12"/>
      <c r="D75" s="16" t="s">
        <v>32</v>
      </c>
      <c r="E75" s="14"/>
      <c r="F75" s="15"/>
      <c r="G75" s="15"/>
      <c r="H75" s="15"/>
      <c r="I75" s="15"/>
      <c r="J75" s="15"/>
      <c r="K75" s="43"/>
      <c r="L75" s="55"/>
    </row>
    <row r="76" spans="1:12" ht="12.75" customHeight="1" x14ac:dyDescent="0.25">
      <c r="A76" s="42"/>
      <c r="B76" s="11"/>
      <c r="C76" s="12"/>
      <c r="D76" s="16" t="s">
        <v>33</v>
      </c>
      <c r="E76" s="14"/>
      <c r="F76" s="15"/>
      <c r="G76" s="15"/>
      <c r="H76" s="15"/>
      <c r="I76" s="15"/>
      <c r="J76" s="15"/>
      <c r="K76" s="43"/>
      <c r="L76" s="55"/>
    </row>
    <row r="77" spans="1:12" ht="12.75" customHeight="1" x14ac:dyDescent="0.25">
      <c r="A77" s="42"/>
      <c r="B77" s="11"/>
      <c r="C77" s="12"/>
      <c r="D77" s="16" t="s">
        <v>34</v>
      </c>
      <c r="E77" s="14"/>
      <c r="F77" s="15"/>
      <c r="G77" s="15"/>
      <c r="H77" s="15"/>
      <c r="I77" s="15"/>
      <c r="J77" s="15"/>
      <c r="K77" s="43"/>
      <c r="L77" s="55"/>
    </row>
    <row r="78" spans="1:12" ht="12.75" customHeight="1" x14ac:dyDescent="0.25">
      <c r="A78" s="42"/>
      <c r="B78" s="11"/>
      <c r="C78" s="12"/>
      <c r="D78" s="13"/>
      <c r="E78" s="14"/>
      <c r="F78" s="15"/>
      <c r="G78" s="15"/>
      <c r="H78" s="15"/>
      <c r="I78" s="15"/>
      <c r="J78" s="15"/>
      <c r="K78" s="43"/>
      <c r="L78" s="55"/>
    </row>
    <row r="79" spans="1:12" ht="12.75" customHeight="1" x14ac:dyDescent="0.25">
      <c r="A79" s="42"/>
      <c r="B79" s="11"/>
      <c r="C79" s="12"/>
      <c r="D79" s="13"/>
      <c r="E79" s="14"/>
      <c r="F79" s="15"/>
      <c r="G79" s="15"/>
      <c r="H79" s="15"/>
      <c r="I79" s="15"/>
      <c r="J79" s="15"/>
      <c r="K79" s="43"/>
      <c r="L79" s="55"/>
    </row>
    <row r="80" spans="1:12" ht="12.75" customHeight="1" x14ac:dyDescent="0.25">
      <c r="A80" s="44"/>
      <c r="B80" s="17"/>
      <c r="C80" s="18"/>
      <c r="D80" s="19" t="s">
        <v>26</v>
      </c>
      <c r="E80" s="20"/>
      <c r="F80" s="21">
        <f t="shared" ref="F80:J80" si="17">SUM(F71:F79)</f>
        <v>0</v>
      </c>
      <c r="G80" s="21">
        <f t="shared" si="17"/>
        <v>0</v>
      </c>
      <c r="H80" s="21">
        <f t="shared" si="17"/>
        <v>0</v>
      </c>
      <c r="I80" s="21">
        <f t="shared" si="17"/>
        <v>0</v>
      </c>
      <c r="J80" s="21">
        <f t="shared" si="17"/>
        <v>0</v>
      </c>
      <c r="K80" s="45"/>
      <c r="L80" s="56">
        <f>SUM(L71:L79)</f>
        <v>0</v>
      </c>
    </row>
    <row r="81" spans="1:12" ht="15.75" customHeight="1" thickBot="1" x14ac:dyDescent="0.3">
      <c r="A81" s="47">
        <f t="shared" ref="A81:B81" si="18">A63</f>
        <v>1</v>
      </c>
      <c r="B81" s="48">
        <f t="shared" si="18"/>
        <v>4</v>
      </c>
      <c r="C81" s="196" t="s">
        <v>35</v>
      </c>
      <c r="D81" s="197"/>
      <c r="E81" s="49"/>
      <c r="F81" s="50">
        <f t="shared" ref="F81:J81" si="19">F70+F80</f>
        <v>506</v>
      </c>
      <c r="G81" s="50">
        <f t="shared" si="19"/>
        <v>16.47</v>
      </c>
      <c r="H81" s="50">
        <f t="shared" si="19"/>
        <v>17.630000000000003</v>
      </c>
      <c r="I81" s="50">
        <f t="shared" si="19"/>
        <v>82.210000000000008</v>
      </c>
      <c r="J81" s="50">
        <f t="shared" si="19"/>
        <v>596</v>
      </c>
      <c r="K81" s="99"/>
      <c r="L81" s="69">
        <f>L70+L80</f>
        <v>66.759999999999991</v>
      </c>
    </row>
    <row r="82" spans="1:12" ht="12.75" customHeight="1" x14ac:dyDescent="0.25">
      <c r="A82" s="124">
        <v>1</v>
      </c>
      <c r="B82" s="125">
        <v>5</v>
      </c>
      <c r="C82" s="95" t="s">
        <v>23</v>
      </c>
      <c r="D82" s="96" t="s">
        <v>30</v>
      </c>
      <c r="E82" s="111" t="s">
        <v>44</v>
      </c>
      <c r="F82" s="103">
        <v>100</v>
      </c>
      <c r="G82" s="150">
        <v>12.58</v>
      </c>
      <c r="H82" s="150">
        <v>13.3</v>
      </c>
      <c r="I82" s="151">
        <v>12.61</v>
      </c>
      <c r="J82" s="150">
        <v>250</v>
      </c>
      <c r="K82" s="116" t="s">
        <v>65</v>
      </c>
      <c r="L82" s="117">
        <v>50.2</v>
      </c>
    </row>
    <row r="83" spans="1:12" ht="12.75" customHeight="1" x14ac:dyDescent="0.25">
      <c r="A83" s="42"/>
      <c r="B83" s="11"/>
      <c r="C83" s="87"/>
      <c r="D83" s="118" t="s">
        <v>31</v>
      </c>
      <c r="E83" s="180" t="s">
        <v>45</v>
      </c>
      <c r="F83" s="141">
        <v>170</v>
      </c>
      <c r="G83" s="106">
        <v>5.1100000000000003</v>
      </c>
      <c r="H83" s="106">
        <v>6.27</v>
      </c>
      <c r="I83" s="143">
        <v>33</v>
      </c>
      <c r="J83" s="106">
        <v>179</v>
      </c>
      <c r="K83" s="191" t="s">
        <v>46</v>
      </c>
      <c r="L83" s="181">
        <v>10.9</v>
      </c>
    </row>
    <row r="84" spans="1:12" ht="12.75" customHeight="1" x14ac:dyDescent="0.25">
      <c r="A84" s="42"/>
      <c r="B84" s="11"/>
      <c r="C84" s="87"/>
      <c r="D84" s="91" t="s">
        <v>24</v>
      </c>
      <c r="E84" s="105" t="s">
        <v>63</v>
      </c>
      <c r="F84" s="106">
        <v>215</v>
      </c>
      <c r="G84" s="106">
        <v>0.2</v>
      </c>
      <c r="H84" s="106">
        <v>0.05</v>
      </c>
      <c r="I84" s="143">
        <v>15.01</v>
      </c>
      <c r="J84" s="106">
        <v>57</v>
      </c>
      <c r="K84" s="110" t="s">
        <v>48</v>
      </c>
      <c r="L84" s="108">
        <v>3.1</v>
      </c>
    </row>
    <row r="85" spans="1:12" ht="12.75" customHeight="1" x14ac:dyDescent="0.25">
      <c r="A85" s="42"/>
      <c r="B85" s="11"/>
      <c r="C85" s="87"/>
      <c r="D85" s="90" t="s">
        <v>25</v>
      </c>
      <c r="E85" s="173" t="s">
        <v>58</v>
      </c>
      <c r="F85" s="174">
        <v>28</v>
      </c>
      <c r="G85" s="174">
        <v>1.54</v>
      </c>
      <c r="H85" s="174">
        <v>0.28000000000000003</v>
      </c>
      <c r="I85" s="175">
        <v>12.6</v>
      </c>
      <c r="J85" s="174">
        <v>87</v>
      </c>
      <c r="K85" s="190" t="s">
        <v>40</v>
      </c>
      <c r="L85" s="178">
        <v>2.56</v>
      </c>
    </row>
    <row r="86" spans="1:12" ht="12.75" customHeight="1" x14ac:dyDescent="0.25">
      <c r="A86" s="42"/>
      <c r="B86" s="11"/>
      <c r="C86" s="87"/>
      <c r="D86" s="91"/>
      <c r="E86" s="80"/>
      <c r="F86" s="81"/>
      <c r="G86" s="81"/>
      <c r="H86" s="81"/>
      <c r="I86" s="81"/>
      <c r="J86" s="81"/>
      <c r="K86" s="194"/>
      <c r="L86" s="83"/>
    </row>
    <row r="87" spans="1:12" ht="12.75" customHeight="1" x14ac:dyDescent="0.25">
      <c r="A87" s="42"/>
      <c r="B87" s="11"/>
      <c r="C87" s="87"/>
      <c r="D87" s="120"/>
      <c r="E87" s="72"/>
      <c r="F87" s="73"/>
      <c r="G87" s="73"/>
      <c r="H87" s="73"/>
      <c r="I87" s="73"/>
      <c r="J87" s="73"/>
      <c r="K87" s="77"/>
      <c r="L87" s="78"/>
    </row>
    <row r="88" spans="1:12" ht="12.75" customHeight="1" x14ac:dyDescent="0.25">
      <c r="A88" s="42"/>
      <c r="B88" s="11"/>
      <c r="C88" s="87"/>
      <c r="D88" s="120"/>
      <c r="E88" s="72"/>
      <c r="F88" s="73"/>
      <c r="G88" s="73"/>
      <c r="H88" s="73"/>
      <c r="I88" s="73"/>
      <c r="J88" s="73"/>
      <c r="K88" s="77"/>
      <c r="L88" s="78"/>
    </row>
    <row r="89" spans="1:12" ht="12.75" customHeight="1" x14ac:dyDescent="0.25">
      <c r="A89" s="44"/>
      <c r="B89" s="17"/>
      <c r="C89" s="119"/>
      <c r="D89" s="121" t="s">
        <v>26</v>
      </c>
      <c r="E89" s="122"/>
      <c r="F89" s="123">
        <f t="shared" ref="F89:J89" si="20">SUM(F82:F88)</f>
        <v>513</v>
      </c>
      <c r="G89" s="123">
        <f t="shared" si="20"/>
        <v>19.43</v>
      </c>
      <c r="H89" s="123">
        <f t="shared" si="20"/>
        <v>19.900000000000002</v>
      </c>
      <c r="I89" s="123">
        <f t="shared" si="20"/>
        <v>73.22</v>
      </c>
      <c r="J89" s="123">
        <f t="shared" si="20"/>
        <v>573</v>
      </c>
      <c r="K89" s="126"/>
      <c r="L89" s="127">
        <f>SUM(L82:L88)</f>
        <v>66.760000000000005</v>
      </c>
    </row>
    <row r="90" spans="1:12" ht="12.75" customHeight="1" x14ac:dyDescent="0.25">
      <c r="A90" s="46">
        <f t="shared" ref="A90:B90" si="21">A82</f>
        <v>1</v>
      </c>
      <c r="B90" s="22">
        <f t="shared" si="21"/>
        <v>5</v>
      </c>
      <c r="C90" s="23" t="s">
        <v>27</v>
      </c>
      <c r="D90" s="18" t="s">
        <v>28</v>
      </c>
      <c r="E90" s="32"/>
      <c r="F90" s="33"/>
      <c r="G90" s="33"/>
      <c r="H90" s="33"/>
      <c r="I90" s="33"/>
      <c r="J90" s="33"/>
      <c r="K90" s="97"/>
      <c r="L90" s="100"/>
    </row>
    <row r="91" spans="1:12" ht="12.75" customHeight="1" x14ac:dyDescent="0.25">
      <c r="A91" s="42"/>
      <c r="B91" s="11"/>
      <c r="C91" s="12"/>
      <c r="D91" s="16" t="s">
        <v>29</v>
      </c>
      <c r="E91" s="14"/>
      <c r="F91" s="15"/>
      <c r="G91" s="15"/>
      <c r="H91" s="15"/>
      <c r="I91" s="15"/>
      <c r="J91" s="15"/>
      <c r="K91" s="43"/>
      <c r="L91" s="55"/>
    </row>
    <row r="92" spans="1:12" ht="12.75" customHeight="1" x14ac:dyDescent="0.25">
      <c r="A92" s="42"/>
      <c r="B92" s="11"/>
      <c r="C92" s="12"/>
      <c r="D92" s="16" t="s">
        <v>30</v>
      </c>
      <c r="E92" s="14"/>
      <c r="F92" s="15"/>
      <c r="G92" s="15"/>
      <c r="H92" s="15"/>
      <c r="I92" s="15"/>
      <c r="J92" s="15"/>
      <c r="K92" s="43"/>
      <c r="L92" s="55"/>
    </row>
    <row r="93" spans="1:12" ht="12.75" customHeight="1" x14ac:dyDescent="0.25">
      <c r="A93" s="42"/>
      <c r="B93" s="11"/>
      <c r="C93" s="12"/>
      <c r="D93" s="16" t="s">
        <v>31</v>
      </c>
      <c r="E93" s="14"/>
      <c r="F93" s="15"/>
      <c r="G93" s="15"/>
      <c r="H93" s="15"/>
      <c r="I93" s="15"/>
      <c r="J93" s="15"/>
      <c r="K93" s="43"/>
      <c r="L93" s="55"/>
    </row>
    <row r="94" spans="1:12" ht="12.75" customHeight="1" x14ac:dyDescent="0.25">
      <c r="A94" s="42"/>
      <c r="B94" s="11"/>
      <c r="C94" s="12"/>
      <c r="D94" s="16" t="s">
        <v>32</v>
      </c>
      <c r="E94" s="14"/>
      <c r="F94" s="15"/>
      <c r="G94" s="15"/>
      <c r="H94" s="15"/>
      <c r="I94" s="15"/>
      <c r="J94" s="15"/>
      <c r="K94" s="43"/>
      <c r="L94" s="55"/>
    </row>
    <row r="95" spans="1:12" ht="12.75" customHeight="1" x14ac:dyDescent="0.25">
      <c r="A95" s="42"/>
      <c r="B95" s="11"/>
      <c r="C95" s="12"/>
      <c r="D95" s="16" t="s">
        <v>33</v>
      </c>
      <c r="E95" s="14"/>
      <c r="F95" s="15"/>
      <c r="G95" s="15"/>
      <c r="H95" s="15"/>
      <c r="I95" s="15"/>
      <c r="J95" s="15"/>
      <c r="K95" s="43"/>
      <c r="L95" s="55"/>
    </row>
    <row r="96" spans="1:12" ht="12.75" customHeight="1" x14ac:dyDescent="0.25">
      <c r="A96" s="42"/>
      <c r="B96" s="11"/>
      <c r="C96" s="12"/>
      <c r="D96" s="16" t="s">
        <v>34</v>
      </c>
      <c r="E96" s="14"/>
      <c r="F96" s="15"/>
      <c r="G96" s="15"/>
      <c r="H96" s="15"/>
      <c r="I96" s="15"/>
      <c r="J96" s="15"/>
      <c r="K96" s="43"/>
      <c r="L96" s="55"/>
    </row>
    <row r="97" spans="1:12" ht="12.75" customHeight="1" x14ac:dyDescent="0.25">
      <c r="A97" s="42"/>
      <c r="B97" s="11"/>
      <c r="C97" s="12"/>
      <c r="D97" s="13"/>
      <c r="E97" s="14"/>
      <c r="F97" s="15"/>
      <c r="G97" s="15"/>
      <c r="H97" s="15"/>
      <c r="I97" s="15"/>
      <c r="J97" s="15"/>
      <c r="K97" s="43"/>
      <c r="L97" s="55"/>
    </row>
    <row r="98" spans="1:12" ht="12.75" customHeight="1" x14ac:dyDescent="0.25">
      <c r="A98" s="42"/>
      <c r="B98" s="11"/>
      <c r="C98" s="12"/>
      <c r="D98" s="13"/>
      <c r="E98" s="14"/>
      <c r="F98" s="15"/>
      <c r="G98" s="15"/>
      <c r="H98" s="15"/>
      <c r="I98" s="15"/>
      <c r="J98" s="15"/>
      <c r="K98" s="43"/>
      <c r="L98" s="55"/>
    </row>
    <row r="99" spans="1:12" ht="12.75" customHeight="1" x14ac:dyDescent="0.25">
      <c r="A99" s="44"/>
      <c r="B99" s="17"/>
      <c r="C99" s="18"/>
      <c r="D99" s="19" t="s">
        <v>26</v>
      </c>
      <c r="E99" s="20"/>
      <c r="F99" s="21">
        <f t="shared" ref="F99:J99" si="22">SUM(F90:F98)</f>
        <v>0</v>
      </c>
      <c r="G99" s="21">
        <f t="shared" si="22"/>
        <v>0</v>
      </c>
      <c r="H99" s="21">
        <f t="shared" si="22"/>
        <v>0</v>
      </c>
      <c r="I99" s="21">
        <f t="shared" si="22"/>
        <v>0</v>
      </c>
      <c r="J99" s="21">
        <f t="shared" si="22"/>
        <v>0</v>
      </c>
      <c r="K99" s="45"/>
      <c r="L99" s="56">
        <f>SUM(L90:L98)</f>
        <v>0</v>
      </c>
    </row>
    <row r="100" spans="1:12" ht="15.75" customHeight="1" thickBot="1" x14ac:dyDescent="0.3">
      <c r="A100" s="47">
        <f t="shared" ref="A100:B100" si="23">A82</f>
        <v>1</v>
      </c>
      <c r="B100" s="48">
        <f t="shared" si="23"/>
        <v>5</v>
      </c>
      <c r="C100" s="196" t="s">
        <v>35</v>
      </c>
      <c r="D100" s="197"/>
      <c r="E100" s="49"/>
      <c r="F100" s="50">
        <f t="shared" ref="F100:J100" si="24">F89+F99</f>
        <v>513</v>
      </c>
      <c r="G100" s="50">
        <f t="shared" si="24"/>
        <v>19.43</v>
      </c>
      <c r="H100" s="50">
        <f t="shared" si="24"/>
        <v>19.900000000000002</v>
      </c>
      <c r="I100" s="50">
        <f t="shared" si="24"/>
        <v>73.22</v>
      </c>
      <c r="J100" s="50">
        <f t="shared" si="24"/>
        <v>573</v>
      </c>
      <c r="K100" s="99"/>
      <c r="L100" s="57">
        <f>L89+L99</f>
        <v>66.760000000000005</v>
      </c>
    </row>
    <row r="101" spans="1:12" ht="12.75" customHeight="1" x14ac:dyDescent="0.25">
      <c r="A101" s="124">
        <v>1</v>
      </c>
      <c r="B101" s="125">
        <v>6</v>
      </c>
      <c r="C101" s="95" t="s">
        <v>23</v>
      </c>
      <c r="D101" s="96" t="s">
        <v>31</v>
      </c>
      <c r="E101" s="111" t="s">
        <v>85</v>
      </c>
      <c r="F101" s="103">
        <v>233</v>
      </c>
      <c r="G101" s="103">
        <v>11.94</v>
      </c>
      <c r="H101" s="103">
        <v>12.82</v>
      </c>
      <c r="I101" s="103">
        <v>36.03</v>
      </c>
      <c r="J101" s="103">
        <v>305</v>
      </c>
      <c r="K101" s="116" t="s">
        <v>86</v>
      </c>
      <c r="L101" s="117">
        <f>16.1+4.8+19.1</f>
        <v>40</v>
      </c>
    </row>
    <row r="102" spans="1:12" ht="12.75" customHeight="1" x14ac:dyDescent="0.25">
      <c r="A102" s="42"/>
      <c r="B102" s="11"/>
      <c r="C102" s="87"/>
      <c r="D102" s="118" t="s">
        <v>32</v>
      </c>
      <c r="E102" s="105" t="s">
        <v>87</v>
      </c>
      <c r="F102" s="106">
        <v>200</v>
      </c>
      <c r="G102" s="106">
        <v>0</v>
      </c>
      <c r="H102" s="106">
        <v>0</v>
      </c>
      <c r="I102" s="106">
        <v>19.399999999999999</v>
      </c>
      <c r="J102" s="106">
        <v>78</v>
      </c>
      <c r="K102" s="110" t="s">
        <v>88</v>
      </c>
      <c r="L102" s="108">
        <v>14.6</v>
      </c>
    </row>
    <row r="103" spans="1:12" ht="12.75" customHeight="1" x14ac:dyDescent="0.25">
      <c r="A103" s="42"/>
      <c r="B103" s="11"/>
      <c r="C103" s="87"/>
      <c r="D103" s="90" t="s">
        <v>89</v>
      </c>
      <c r="E103" s="173" t="s">
        <v>58</v>
      </c>
      <c r="F103" s="106">
        <v>38</v>
      </c>
      <c r="G103" s="106">
        <v>2.09</v>
      </c>
      <c r="H103" s="106">
        <v>0.38</v>
      </c>
      <c r="I103" s="106">
        <v>17.100000000000001</v>
      </c>
      <c r="J103" s="106">
        <v>118</v>
      </c>
      <c r="K103" s="190" t="s">
        <v>40</v>
      </c>
      <c r="L103" s="108">
        <v>2.16</v>
      </c>
    </row>
    <row r="104" spans="1:12" ht="12.75" customHeight="1" x14ac:dyDescent="0.25">
      <c r="A104" s="42"/>
      <c r="B104" s="11"/>
      <c r="C104" s="87"/>
      <c r="D104" s="90" t="s">
        <v>37</v>
      </c>
      <c r="E104" s="105" t="s">
        <v>90</v>
      </c>
      <c r="F104" s="106">
        <v>29</v>
      </c>
      <c r="G104" s="106">
        <v>1.3</v>
      </c>
      <c r="H104" s="106">
        <v>5.51</v>
      </c>
      <c r="I104" s="106">
        <v>9.7899999999999991</v>
      </c>
      <c r="J104" s="106">
        <v>113</v>
      </c>
      <c r="K104" s="110"/>
      <c r="L104" s="108">
        <v>10</v>
      </c>
    </row>
    <row r="105" spans="1:12" ht="12.75" customHeight="1" x14ac:dyDescent="0.25">
      <c r="A105" s="42"/>
      <c r="B105" s="11"/>
      <c r="C105" s="87"/>
      <c r="D105" s="90"/>
      <c r="E105" s="80"/>
      <c r="F105" s="81"/>
      <c r="G105" s="81"/>
      <c r="H105" s="81"/>
      <c r="I105" s="81"/>
      <c r="J105" s="81"/>
      <c r="K105" s="82"/>
      <c r="L105" s="83"/>
    </row>
    <row r="106" spans="1:12" ht="12.75" customHeight="1" x14ac:dyDescent="0.25">
      <c r="A106" s="42"/>
      <c r="B106" s="11"/>
      <c r="C106" s="87"/>
      <c r="D106" s="120"/>
      <c r="E106" s="72"/>
      <c r="F106" s="73"/>
      <c r="G106" s="73"/>
      <c r="H106" s="73"/>
      <c r="I106" s="73"/>
      <c r="J106" s="73"/>
      <c r="K106" s="77"/>
      <c r="L106" s="78"/>
    </row>
    <row r="107" spans="1:12" ht="12.75" customHeight="1" x14ac:dyDescent="0.25">
      <c r="A107" s="42"/>
      <c r="B107" s="11"/>
      <c r="C107" s="87"/>
      <c r="D107" s="120"/>
      <c r="E107" s="72"/>
      <c r="F107" s="73"/>
      <c r="G107" s="73"/>
      <c r="H107" s="73"/>
      <c r="I107" s="73"/>
      <c r="J107" s="73"/>
      <c r="K107" s="77"/>
      <c r="L107" s="78"/>
    </row>
    <row r="108" spans="1:12" ht="12.75" customHeight="1" x14ac:dyDescent="0.25">
      <c r="A108" s="44"/>
      <c r="B108" s="17"/>
      <c r="C108" s="119"/>
      <c r="D108" s="121" t="s">
        <v>26</v>
      </c>
      <c r="E108" s="122"/>
      <c r="F108" s="123">
        <f t="shared" ref="F108:J108" si="25">SUM(F101:F107)</f>
        <v>500</v>
      </c>
      <c r="G108" s="123">
        <f t="shared" si="25"/>
        <v>15.33</v>
      </c>
      <c r="H108" s="123">
        <f t="shared" si="25"/>
        <v>18.71</v>
      </c>
      <c r="I108" s="123">
        <f t="shared" si="25"/>
        <v>82.32</v>
      </c>
      <c r="J108" s="123">
        <f t="shared" si="25"/>
        <v>614</v>
      </c>
      <c r="K108" s="126"/>
      <c r="L108" s="127">
        <f>SUM(L101:L107)</f>
        <v>66.760000000000005</v>
      </c>
    </row>
    <row r="109" spans="1:12" ht="12.75" customHeight="1" x14ac:dyDescent="0.25">
      <c r="A109" s="46">
        <f t="shared" ref="A109:B109" si="26">A101</f>
        <v>1</v>
      </c>
      <c r="B109" s="22">
        <f t="shared" si="26"/>
        <v>6</v>
      </c>
      <c r="C109" s="23" t="s">
        <v>27</v>
      </c>
      <c r="D109" s="18" t="s">
        <v>28</v>
      </c>
      <c r="E109" s="32"/>
      <c r="F109" s="33"/>
      <c r="G109" s="33"/>
      <c r="H109" s="33"/>
      <c r="I109" s="33"/>
      <c r="J109" s="33"/>
      <c r="K109" s="97"/>
      <c r="L109" s="100"/>
    </row>
    <row r="110" spans="1:12" ht="12.75" customHeight="1" x14ac:dyDescent="0.25">
      <c r="A110" s="42"/>
      <c r="B110" s="11"/>
      <c r="C110" s="12"/>
      <c r="D110" s="16" t="s">
        <v>29</v>
      </c>
      <c r="E110" s="14"/>
      <c r="F110" s="15"/>
      <c r="G110" s="15"/>
      <c r="H110" s="15"/>
      <c r="I110" s="15"/>
      <c r="J110" s="15"/>
      <c r="K110" s="43"/>
      <c r="L110" s="55"/>
    </row>
    <row r="111" spans="1:12" ht="12.75" customHeight="1" x14ac:dyDescent="0.25">
      <c r="A111" s="42"/>
      <c r="B111" s="11"/>
      <c r="C111" s="12"/>
      <c r="D111" s="16" t="s">
        <v>30</v>
      </c>
      <c r="E111" s="14"/>
      <c r="F111" s="15"/>
      <c r="G111" s="15"/>
      <c r="H111" s="15"/>
      <c r="I111" s="15"/>
      <c r="J111" s="15"/>
      <c r="K111" s="43"/>
      <c r="L111" s="55"/>
    </row>
    <row r="112" spans="1:12" ht="12.75" customHeight="1" x14ac:dyDescent="0.25">
      <c r="A112" s="42"/>
      <c r="B112" s="11"/>
      <c r="C112" s="12"/>
      <c r="D112" s="16" t="s">
        <v>31</v>
      </c>
      <c r="E112" s="14"/>
      <c r="F112" s="15"/>
      <c r="G112" s="15"/>
      <c r="H112" s="15"/>
      <c r="I112" s="15"/>
      <c r="J112" s="15"/>
      <c r="K112" s="43"/>
      <c r="L112" s="55"/>
    </row>
    <row r="113" spans="1:12" ht="12.75" customHeight="1" x14ac:dyDescent="0.25">
      <c r="A113" s="42"/>
      <c r="B113" s="11"/>
      <c r="C113" s="12"/>
      <c r="D113" s="16" t="s">
        <v>32</v>
      </c>
      <c r="E113" s="14"/>
      <c r="F113" s="15"/>
      <c r="G113" s="15"/>
      <c r="H113" s="15"/>
      <c r="I113" s="15"/>
      <c r="J113" s="15"/>
      <c r="K113" s="43"/>
      <c r="L113" s="55"/>
    </row>
    <row r="114" spans="1:12" ht="12.75" customHeight="1" x14ac:dyDescent="0.25">
      <c r="A114" s="42"/>
      <c r="B114" s="11"/>
      <c r="C114" s="12"/>
      <c r="D114" s="16" t="s">
        <v>33</v>
      </c>
      <c r="E114" s="14"/>
      <c r="F114" s="15"/>
      <c r="G114" s="15"/>
      <c r="H114" s="15"/>
      <c r="I114" s="15"/>
      <c r="J114" s="15"/>
      <c r="K114" s="43"/>
      <c r="L114" s="55"/>
    </row>
    <row r="115" spans="1:12" ht="12.75" customHeight="1" x14ac:dyDescent="0.25">
      <c r="A115" s="42"/>
      <c r="B115" s="11"/>
      <c r="C115" s="12"/>
      <c r="D115" s="16" t="s">
        <v>34</v>
      </c>
      <c r="E115" s="14"/>
      <c r="F115" s="15"/>
      <c r="G115" s="15"/>
      <c r="H115" s="15"/>
      <c r="I115" s="15"/>
      <c r="J115" s="15"/>
      <c r="K115" s="43"/>
      <c r="L115" s="55"/>
    </row>
    <row r="116" spans="1:12" ht="12.75" customHeight="1" x14ac:dyDescent="0.25">
      <c r="A116" s="42"/>
      <c r="B116" s="11"/>
      <c r="C116" s="12"/>
      <c r="D116" s="13"/>
      <c r="E116" s="14"/>
      <c r="F116" s="15"/>
      <c r="G116" s="15"/>
      <c r="H116" s="15"/>
      <c r="I116" s="15"/>
      <c r="J116" s="15"/>
      <c r="K116" s="43"/>
      <c r="L116" s="55"/>
    </row>
    <row r="117" spans="1:12" ht="12.75" customHeight="1" x14ac:dyDescent="0.25">
      <c r="A117" s="42"/>
      <c r="B117" s="11"/>
      <c r="C117" s="12"/>
      <c r="D117" s="13"/>
      <c r="E117" s="14"/>
      <c r="F117" s="15"/>
      <c r="G117" s="15"/>
      <c r="H117" s="15"/>
      <c r="I117" s="15"/>
      <c r="J117" s="15"/>
      <c r="K117" s="43"/>
      <c r="L117" s="55"/>
    </row>
    <row r="118" spans="1:12" ht="12.75" customHeight="1" x14ac:dyDescent="0.25">
      <c r="A118" s="44"/>
      <c r="B118" s="17"/>
      <c r="C118" s="18"/>
      <c r="D118" s="19" t="s">
        <v>26</v>
      </c>
      <c r="E118" s="20"/>
      <c r="F118" s="21">
        <f t="shared" ref="F118:J118" si="27">SUM(F109:F117)</f>
        <v>0</v>
      </c>
      <c r="G118" s="21">
        <f t="shared" si="27"/>
        <v>0</v>
      </c>
      <c r="H118" s="21">
        <f t="shared" si="27"/>
        <v>0</v>
      </c>
      <c r="I118" s="21">
        <f t="shared" si="27"/>
        <v>0</v>
      </c>
      <c r="J118" s="21">
        <f t="shared" si="27"/>
        <v>0</v>
      </c>
      <c r="K118" s="45"/>
      <c r="L118" s="56">
        <f>SUM(L109:L117)</f>
        <v>0</v>
      </c>
    </row>
    <row r="119" spans="1:12" ht="15.75" customHeight="1" thickBot="1" x14ac:dyDescent="0.3">
      <c r="A119" s="47">
        <f t="shared" ref="A119:B119" si="28">A101</f>
        <v>1</v>
      </c>
      <c r="B119" s="48">
        <f t="shared" si="28"/>
        <v>6</v>
      </c>
      <c r="C119" s="196" t="s">
        <v>35</v>
      </c>
      <c r="D119" s="197"/>
      <c r="E119" s="49"/>
      <c r="F119" s="50">
        <f t="shared" ref="F119:J119" si="29">F108+F118</f>
        <v>500</v>
      </c>
      <c r="G119" s="50">
        <f t="shared" si="29"/>
        <v>15.33</v>
      </c>
      <c r="H119" s="50">
        <f t="shared" si="29"/>
        <v>18.71</v>
      </c>
      <c r="I119" s="50">
        <f t="shared" si="29"/>
        <v>82.32</v>
      </c>
      <c r="J119" s="50">
        <f t="shared" si="29"/>
        <v>614</v>
      </c>
      <c r="K119" s="99"/>
      <c r="L119" s="57">
        <f>L108+L118</f>
        <v>66.760000000000005</v>
      </c>
    </row>
    <row r="120" spans="1:12" s="30" customFormat="1" ht="27.75" customHeight="1" x14ac:dyDescent="0.25">
      <c r="A120" s="37">
        <v>2</v>
      </c>
      <c r="B120" s="38">
        <v>1</v>
      </c>
      <c r="C120" s="128" t="s">
        <v>23</v>
      </c>
      <c r="D120" s="129" t="s">
        <v>30</v>
      </c>
      <c r="E120" s="111" t="s">
        <v>67</v>
      </c>
      <c r="F120" s="103">
        <v>100</v>
      </c>
      <c r="G120" s="150">
        <v>9.7200000000000006</v>
      </c>
      <c r="H120" s="150">
        <v>10.86</v>
      </c>
      <c r="I120" s="151">
        <v>10.29</v>
      </c>
      <c r="J120" s="150">
        <v>180</v>
      </c>
      <c r="K120" s="116" t="s">
        <v>69</v>
      </c>
      <c r="L120" s="117">
        <f>50+0.8</f>
        <v>50.8</v>
      </c>
    </row>
    <row r="121" spans="1:12" ht="13.5" customHeight="1" x14ac:dyDescent="0.25">
      <c r="A121" s="42"/>
      <c r="B121" s="11"/>
      <c r="C121" s="87"/>
      <c r="D121" s="140" t="s">
        <v>31</v>
      </c>
      <c r="E121" s="105" t="s">
        <v>68</v>
      </c>
      <c r="F121" s="106">
        <v>170</v>
      </c>
      <c r="G121" s="106">
        <v>5.9</v>
      </c>
      <c r="H121" s="106">
        <v>5.43</v>
      </c>
      <c r="I121" s="143">
        <v>36.200000000000003</v>
      </c>
      <c r="J121" s="106">
        <v>213</v>
      </c>
      <c r="K121" s="110" t="s">
        <v>43</v>
      </c>
      <c r="L121" s="108">
        <v>10.199999999999999</v>
      </c>
    </row>
    <row r="122" spans="1:12" ht="12.75" customHeight="1" x14ac:dyDescent="0.25">
      <c r="A122" s="42"/>
      <c r="B122" s="11"/>
      <c r="C122" s="87"/>
      <c r="D122" s="90" t="s">
        <v>60</v>
      </c>
      <c r="E122" s="105" t="s">
        <v>63</v>
      </c>
      <c r="F122" s="106">
        <v>215</v>
      </c>
      <c r="G122" s="144">
        <v>0.2</v>
      </c>
      <c r="H122" s="144">
        <v>0.05</v>
      </c>
      <c r="I122" s="145">
        <v>15.01</v>
      </c>
      <c r="J122" s="144">
        <v>57</v>
      </c>
      <c r="K122" s="110" t="s">
        <v>48</v>
      </c>
      <c r="L122" s="108">
        <v>3.1</v>
      </c>
    </row>
    <row r="123" spans="1:12" ht="12.75" customHeight="1" x14ac:dyDescent="0.25">
      <c r="A123" s="42"/>
      <c r="B123" s="11"/>
      <c r="C123" s="87"/>
      <c r="D123" s="90" t="s">
        <v>25</v>
      </c>
      <c r="E123" s="105" t="s">
        <v>58</v>
      </c>
      <c r="F123" s="106">
        <v>29</v>
      </c>
      <c r="G123" s="106">
        <v>1.59</v>
      </c>
      <c r="H123" s="106">
        <v>0.28999999999999998</v>
      </c>
      <c r="I123" s="143">
        <v>13.05</v>
      </c>
      <c r="J123" s="106">
        <v>90</v>
      </c>
      <c r="K123" s="110" t="s">
        <v>40</v>
      </c>
      <c r="L123" s="108">
        <v>2.66</v>
      </c>
    </row>
    <row r="124" spans="1:12" ht="12.75" customHeight="1" x14ac:dyDescent="0.25">
      <c r="A124" s="42"/>
      <c r="B124" s="11"/>
      <c r="C124" s="87"/>
      <c r="D124" s="91"/>
      <c r="E124" s="80"/>
      <c r="F124" s="81"/>
      <c r="G124" s="81"/>
      <c r="H124" s="81"/>
      <c r="I124" s="81"/>
      <c r="J124" s="81"/>
      <c r="K124" s="82"/>
      <c r="L124" s="83"/>
    </row>
    <row r="125" spans="1:12" ht="12.75" customHeight="1" x14ac:dyDescent="0.25">
      <c r="A125" s="42"/>
      <c r="B125" s="11"/>
      <c r="C125" s="87"/>
      <c r="D125" s="120"/>
      <c r="E125" s="72"/>
      <c r="F125" s="73"/>
      <c r="G125" s="81"/>
      <c r="H125" s="81"/>
      <c r="I125" s="81"/>
      <c r="J125" s="81"/>
      <c r="K125" s="77"/>
      <c r="L125" s="78"/>
    </row>
    <row r="126" spans="1:12" ht="12.75" customHeight="1" x14ac:dyDescent="0.25">
      <c r="A126" s="42"/>
      <c r="B126" s="11"/>
      <c r="C126" s="12"/>
      <c r="D126" s="89"/>
      <c r="E126" s="32"/>
      <c r="F126" s="33"/>
      <c r="G126" s="33"/>
      <c r="H126" s="33"/>
      <c r="I126" s="33"/>
      <c r="J126" s="33"/>
      <c r="K126" s="97"/>
      <c r="L126" s="100"/>
    </row>
    <row r="127" spans="1:12" ht="12.75" customHeight="1" x14ac:dyDescent="0.25">
      <c r="A127" s="44"/>
      <c r="B127" s="17"/>
      <c r="C127" s="18"/>
      <c r="D127" s="19" t="s">
        <v>26</v>
      </c>
      <c r="E127" s="20"/>
      <c r="F127" s="21">
        <f t="shared" ref="F127:J127" si="30">SUM(F120:F126)</f>
        <v>514</v>
      </c>
      <c r="G127" s="21">
        <f t="shared" si="30"/>
        <v>17.41</v>
      </c>
      <c r="H127" s="21">
        <f t="shared" si="30"/>
        <v>16.63</v>
      </c>
      <c r="I127" s="21">
        <f t="shared" si="30"/>
        <v>74.55</v>
      </c>
      <c r="J127" s="21">
        <f t="shared" si="30"/>
        <v>540</v>
      </c>
      <c r="K127" s="45"/>
      <c r="L127" s="56">
        <f>SUM(L120:L126)</f>
        <v>66.759999999999991</v>
      </c>
    </row>
    <row r="128" spans="1:12" ht="12.75" customHeight="1" x14ac:dyDescent="0.25">
      <c r="A128" s="46">
        <f t="shared" ref="A128:B128" si="31">A120</f>
        <v>2</v>
      </c>
      <c r="B128" s="22">
        <f t="shared" si="31"/>
        <v>1</v>
      </c>
      <c r="C128" s="23" t="s">
        <v>27</v>
      </c>
      <c r="D128" s="16" t="s">
        <v>28</v>
      </c>
      <c r="E128" s="14"/>
      <c r="F128" s="15"/>
      <c r="G128" s="15"/>
      <c r="H128" s="15"/>
      <c r="I128" s="15"/>
      <c r="J128" s="15"/>
      <c r="K128" s="43"/>
      <c r="L128" s="55"/>
    </row>
    <row r="129" spans="1:12" ht="12.75" customHeight="1" x14ac:dyDescent="0.25">
      <c r="A129" s="42"/>
      <c r="B129" s="11"/>
      <c r="C129" s="12"/>
      <c r="D129" s="16" t="s">
        <v>29</v>
      </c>
      <c r="E129" s="14"/>
      <c r="F129" s="15"/>
      <c r="G129" s="15"/>
      <c r="H129" s="15"/>
      <c r="I129" s="15"/>
      <c r="J129" s="15"/>
      <c r="K129" s="43"/>
      <c r="L129" s="55"/>
    </row>
    <row r="130" spans="1:12" ht="12.75" customHeight="1" x14ac:dyDescent="0.25">
      <c r="A130" s="42"/>
      <c r="B130" s="11"/>
      <c r="C130" s="12"/>
      <c r="D130" s="16" t="s">
        <v>30</v>
      </c>
      <c r="E130" s="14"/>
      <c r="F130" s="15"/>
      <c r="G130" s="15"/>
      <c r="H130" s="15"/>
      <c r="I130" s="15"/>
      <c r="J130" s="15"/>
      <c r="K130" s="43"/>
      <c r="L130" s="55"/>
    </row>
    <row r="131" spans="1:12" ht="12.75" customHeight="1" x14ac:dyDescent="0.25">
      <c r="A131" s="42"/>
      <c r="B131" s="11"/>
      <c r="C131" s="12"/>
      <c r="D131" s="16" t="s">
        <v>31</v>
      </c>
      <c r="E131" s="14"/>
      <c r="F131" s="15"/>
      <c r="G131" s="15"/>
      <c r="H131" s="15"/>
      <c r="I131" s="15"/>
      <c r="J131" s="15"/>
      <c r="K131" s="43"/>
      <c r="L131" s="55"/>
    </row>
    <row r="132" spans="1:12" ht="12.75" customHeight="1" x14ac:dyDescent="0.25">
      <c r="A132" s="42"/>
      <c r="B132" s="11"/>
      <c r="C132" s="12"/>
      <c r="D132" s="16" t="s">
        <v>32</v>
      </c>
      <c r="E132" s="14"/>
      <c r="F132" s="15"/>
      <c r="G132" s="15"/>
      <c r="H132" s="15"/>
      <c r="I132" s="15"/>
      <c r="J132" s="15"/>
      <c r="K132" s="43"/>
      <c r="L132" s="55"/>
    </row>
    <row r="133" spans="1:12" ht="12.75" customHeight="1" x14ac:dyDescent="0.25">
      <c r="A133" s="42"/>
      <c r="B133" s="11"/>
      <c r="C133" s="12"/>
      <c r="D133" s="16" t="s">
        <v>33</v>
      </c>
      <c r="E133" s="14"/>
      <c r="F133" s="15"/>
      <c r="G133" s="15"/>
      <c r="H133" s="15"/>
      <c r="I133" s="15"/>
      <c r="J133" s="15"/>
      <c r="K133" s="43"/>
      <c r="L133" s="55"/>
    </row>
    <row r="134" spans="1:12" ht="12.75" customHeight="1" x14ac:dyDescent="0.25">
      <c r="A134" s="42"/>
      <c r="B134" s="11"/>
      <c r="C134" s="12"/>
      <c r="D134" s="16" t="s">
        <v>34</v>
      </c>
      <c r="E134" s="14"/>
      <c r="F134" s="15"/>
      <c r="G134" s="15"/>
      <c r="H134" s="15"/>
      <c r="I134" s="15"/>
      <c r="J134" s="15"/>
      <c r="K134" s="43"/>
      <c r="L134" s="55"/>
    </row>
    <row r="135" spans="1:12" ht="12.75" customHeight="1" x14ac:dyDescent="0.25">
      <c r="A135" s="42"/>
      <c r="B135" s="11"/>
      <c r="C135" s="12"/>
      <c r="D135" s="13"/>
      <c r="E135" s="14"/>
      <c r="F135" s="15"/>
      <c r="G135" s="15"/>
      <c r="H135" s="15"/>
      <c r="I135" s="15"/>
      <c r="J135" s="15"/>
      <c r="K135" s="43"/>
      <c r="L135" s="55"/>
    </row>
    <row r="136" spans="1:12" ht="12.75" customHeight="1" x14ac:dyDescent="0.25">
      <c r="A136" s="42"/>
      <c r="B136" s="11"/>
      <c r="C136" s="12"/>
      <c r="D136" s="13"/>
      <c r="E136" s="14"/>
      <c r="F136" s="15"/>
      <c r="G136" s="15"/>
      <c r="H136" s="15"/>
      <c r="I136" s="15"/>
      <c r="J136" s="15"/>
      <c r="K136" s="43"/>
      <c r="L136" s="55"/>
    </row>
    <row r="137" spans="1:12" ht="12.75" customHeight="1" x14ac:dyDescent="0.25">
      <c r="A137" s="42"/>
      <c r="B137" s="11"/>
      <c r="C137" s="12"/>
      <c r="D137" s="131" t="s">
        <v>26</v>
      </c>
      <c r="E137" s="132"/>
      <c r="F137" s="133">
        <f t="shared" ref="F137:J137" si="32">SUM(F128:F136)</f>
        <v>0</v>
      </c>
      <c r="G137" s="133">
        <f t="shared" si="32"/>
        <v>0</v>
      </c>
      <c r="H137" s="133">
        <f t="shared" si="32"/>
        <v>0</v>
      </c>
      <c r="I137" s="133">
        <f t="shared" si="32"/>
        <v>0</v>
      </c>
      <c r="J137" s="133">
        <f t="shared" si="32"/>
        <v>0</v>
      </c>
      <c r="K137" s="134"/>
      <c r="L137" s="130">
        <f>SUM(L128:L136)</f>
        <v>0</v>
      </c>
    </row>
    <row r="138" spans="1:12" s="30" customFormat="1" ht="12.75" customHeight="1" thickBot="1" x14ac:dyDescent="0.3">
      <c r="A138" s="135">
        <f t="shared" ref="A138:B138" si="33">A120</f>
        <v>2</v>
      </c>
      <c r="B138" s="136">
        <f t="shared" si="33"/>
        <v>1</v>
      </c>
      <c r="C138" s="201" t="s">
        <v>35</v>
      </c>
      <c r="D138" s="202"/>
      <c r="E138" s="137"/>
      <c r="F138" s="138">
        <f t="shared" ref="F138:J138" si="34">F127+F137</f>
        <v>514</v>
      </c>
      <c r="G138" s="138">
        <f t="shared" si="34"/>
        <v>17.41</v>
      </c>
      <c r="H138" s="138">
        <f t="shared" si="34"/>
        <v>16.63</v>
      </c>
      <c r="I138" s="138">
        <f t="shared" si="34"/>
        <v>74.55</v>
      </c>
      <c r="J138" s="138">
        <f t="shared" si="34"/>
        <v>540</v>
      </c>
      <c r="K138" s="139"/>
      <c r="L138" s="152">
        <f>L127+L137</f>
        <v>66.759999999999991</v>
      </c>
    </row>
    <row r="139" spans="1:12" ht="14.25" customHeight="1" x14ac:dyDescent="0.25">
      <c r="A139" s="37">
        <v>2</v>
      </c>
      <c r="B139" s="38">
        <v>2</v>
      </c>
      <c r="C139" s="128" t="s">
        <v>23</v>
      </c>
      <c r="D139" s="129" t="s">
        <v>30</v>
      </c>
      <c r="E139" s="153" t="s">
        <v>70</v>
      </c>
      <c r="F139" s="154">
        <v>90</v>
      </c>
      <c r="G139" s="154">
        <v>8.8800000000000008</v>
      </c>
      <c r="H139" s="154">
        <v>12.3</v>
      </c>
      <c r="I139" s="154">
        <v>7</v>
      </c>
      <c r="J139" s="154">
        <v>187</v>
      </c>
      <c r="K139" s="156" t="s">
        <v>71</v>
      </c>
      <c r="L139" s="155">
        <f>47.3+0.4</f>
        <v>47.699999999999996</v>
      </c>
    </row>
    <row r="140" spans="1:12" ht="12.75" customHeight="1" x14ac:dyDescent="0.25">
      <c r="A140" s="42"/>
      <c r="B140" s="11"/>
      <c r="C140" s="87"/>
      <c r="D140" s="118" t="s">
        <v>31</v>
      </c>
      <c r="E140" s="105" t="s">
        <v>45</v>
      </c>
      <c r="F140" s="106">
        <v>170</v>
      </c>
      <c r="G140" s="106">
        <v>5.1100000000000003</v>
      </c>
      <c r="H140" s="106">
        <v>6.27</v>
      </c>
      <c r="I140" s="106">
        <v>33</v>
      </c>
      <c r="J140" s="106">
        <v>179</v>
      </c>
      <c r="K140" s="110" t="s">
        <v>46</v>
      </c>
      <c r="L140" s="108">
        <v>10.9</v>
      </c>
    </row>
    <row r="141" spans="1:12" ht="12.75" customHeight="1" x14ac:dyDescent="0.25">
      <c r="A141" s="42"/>
      <c r="B141" s="11"/>
      <c r="C141" s="87"/>
      <c r="D141" s="90" t="s">
        <v>60</v>
      </c>
      <c r="E141" s="105" t="s">
        <v>57</v>
      </c>
      <c r="F141" s="106">
        <v>222</v>
      </c>
      <c r="G141" s="106">
        <v>0.26</v>
      </c>
      <c r="H141" s="106">
        <v>0.06</v>
      </c>
      <c r="I141" s="106">
        <v>15.27</v>
      </c>
      <c r="J141" s="106">
        <v>59</v>
      </c>
      <c r="K141" s="110" t="s">
        <v>51</v>
      </c>
      <c r="L141" s="108">
        <v>5.7</v>
      </c>
    </row>
    <row r="142" spans="1:12" ht="12.75" customHeight="1" x14ac:dyDescent="0.25">
      <c r="A142" s="42"/>
      <c r="B142" s="11"/>
      <c r="C142" s="87"/>
      <c r="D142" s="90" t="s">
        <v>25</v>
      </c>
      <c r="E142" s="105" t="s">
        <v>58</v>
      </c>
      <c r="F142" s="106">
        <v>27</v>
      </c>
      <c r="G142" s="106">
        <v>1.48</v>
      </c>
      <c r="H142" s="106">
        <v>0.27</v>
      </c>
      <c r="I142" s="106">
        <v>12.15</v>
      </c>
      <c r="J142" s="106">
        <v>84</v>
      </c>
      <c r="K142" s="110" t="s">
        <v>40</v>
      </c>
      <c r="L142" s="108">
        <v>2.46</v>
      </c>
    </row>
    <row r="143" spans="1:12" ht="12.75" customHeight="1" x14ac:dyDescent="0.25">
      <c r="A143" s="42"/>
      <c r="B143" s="11"/>
      <c r="C143" s="87"/>
      <c r="D143" s="90"/>
      <c r="E143" s="105"/>
      <c r="F143" s="106"/>
      <c r="G143" s="106"/>
      <c r="H143" s="106"/>
      <c r="I143" s="106"/>
      <c r="J143" s="106"/>
      <c r="K143" s="107"/>
      <c r="L143" s="108"/>
    </row>
    <row r="144" spans="1:12" ht="12.75" customHeight="1" x14ac:dyDescent="0.25">
      <c r="A144" s="42"/>
      <c r="B144" s="11"/>
      <c r="C144" s="87"/>
      <c r="D144" s="120"/>
      <c r="E144" s="72"/>
      <c r="F144" s="73"/>
      <c r="G144" s="73"/>
      <c r="H144" s="73"/>
      <c r="I144" s="73"/>
      <c r="J144" s="73"/>
      <c r="K144" s="77"/>
      <c r="L144" s="78"/>
    </row>
    <row r="145" spans="1:12" ht="12.75" customHeight="1" x14ac:dyDescent="0.25">
      <c r="A145" s="42"/>
      <c r="B145" s="11"/>
      <c r="C145" s="12"/>
      <c r="D145" s="89"/>
      <c r="E145" s="32"/>
      <c r="F145" s="33"/>
      <c r="G145" s="33"/>
      <c r="H145" s="33"/>
      <c r="I145" s="33"/>
      <c r="J145" s="33"/>
      <c r="K145" s="97"/>
      <c r="L145" s="100"/>
    </row>
    <row r="146" spans="1:12" ht="12.75" customHeight="1" x14ac:dyDescent="0.25">
      <c r="A146" s="44"/>
      <c r="B146" s="17"/>
      <c r="C146" s="18"/>
      <c r="D146" s="19" t="s">
        <v>26</v>
      </c>
      <c r="E146" s="20"/>
      <c r="F146" s="21">
        <f t="shared" ref="F146:J146" si="35">SUM(F139:F145)</f>
        <v>509</v>
      </c>
      <c r="G146" s="21">
        <f t="shared" si="35"/>
        <v>15.730000000000002</v>
      </c>
      <c r="H146" s="21">
        <f t="shared" si="35"/>
        <v>18.899999999999999</v>
      </c>
      <c r="I146" s="21">
        <f t="shared" si="35"/>
        <v>67.42</v>
      </c>
      <c r="J146" s="21">
        <f t="shared" si="35"/>
        <v>509</v>
      </c>
      <c r="K146" s="45"/>
      <c r="L146" s="56">
        <f>SUM(L139:L145)</f>
        <v>66.759999999999991</v>
      </c>
    </row>
    <row r="147" spans="1:12" ht="12.75" customHeight="1" x14ac:dyDescent="0.25">
      <c r="A147" s="46">
        <f t="shared" ref="A147:B147" si="36">A139</f>
        <v>2</v>
      </c>
      <c r="B147" s="22">
        <f t="shared" si="36"/>
        <v>2</v>
      </c>
      <c r="C147" s="23" t="s">
        <v>27</v>
      </c>
      <c r="D147" s="16" t="s">
        <v>28</v>
      </c>
      <c r="E147" s="14"/>
      <c r="F147" s="15"/>
      <c r="G147" s="15"/>
      <c r="H147" s="15"/>
      <c r="I147" s="15"/>
      <c r="J147" s="15"/>
      <c r="K147" s="43"/>
      <c r="L147" s="55"/>
    </row>
    <row r="148" spans="1:12" ht="12.75" customHeight="1" x14ac:dyDescent="0.25">
      <c r="A148" s="42"/>
      <c r="B148" s="11"/>
      <c r="C148" s="12"/>
      <c r="D148" s="16" t="s">
        <v>29</v>
      </c>
      <c r="E148" s="14"/>
      <c r="F148" s="15"/>
      <c r="G148" s="15"/>
      <c r="H148" s="15"/>
      <c r="I148" s="15"/>
      <c r="J148" s="15"/>
      <c r="K148" s="43"/>
      <c r="L148" s="55"/>
    </row>
    <row r="149" spans="1:12" ht="12.75" customHeight="1" x14ac:dyDescent="0.25">
      <c r="A149" s="42"/>
      <c r="B149" s="11"/>
      <c r="C149" s="12"/>
      <c r="D149" s="16" t="s">
        <v>30</v>
      </c>
      <c r="E149" s="14"/>
      <c r="F149" s="15"/>
      <c r="G149" s="15"/>
      <c r="H149" s="15"/>
      <c r="I149" s="15"/>
      <c r="J149" s="15"/>
      <c r="K149" s="43"/>
      <c r="L149" s="55"/>
    </row>
    <row r="150" spans="1:12" ht="12.75" customHeight="1" x14ac:dyDescent="0.25">
      <c r="A150" s="42"/>
      <c r="B150" s="11"/>
      <c r="C150" s="12"/>
      <c r="D150" s="16" t="s">
        <v>31</v>
      </c>
      <c r="E150" s="14"/>
      <c r="F150" s="15"/>
      <c r="G150" s="15"/>
      <c r="H150" s="15"/>
      <c r="I150" s="15"/>
      <c r="J150" s="15"/>
      <c r="K150" s="43"/>
      <c r="L150" s="55"/>
    </row>
    <row r="151" spans="1:12" ht="12.75" customHeight="1" x14ac:dyDescent="0.25">
      <c r="A151" s="42"/>
      <c r="B151" s="11"/>
      <c r="C151" s="12"/>
      <c r="D151" s="16" t="s">
        <v>32</v>
      </c>
      <c r="E151" s="14"/>
      <c r="F151" s="15"/>
      <c r="G151" s="15"/>
      <c r="H151" s="15"/>
      <c r="I151" s="15"/>
      <c r="J151" s="15"/>
      <c r="K151" s="43"/>
      <c r="L151" s="55"/>
    </row>
    <row r="152" spans="1:12" ht="12.75" customHeight="1" x14ac:dyDescent="0.25">
      <c r="A152" s="42"/>
      <c r="B152" s="11"/>
      <c r="C152" s="12"/>
      <c r="D152" s="16" t="s">
        <v>33</v>
      </c>
      <c r="E152" s="14"/>
      <c r="F152" s="15"/>
      <c r="G152" s="15"/>
      <c r="H152" s="15"/>
      <c r="I152" s="15"/>
      <c r="J152" s="15"/>
      <c r="K152" s="43"/>
      <c r="L152" s="55"/>
    </row>
    <row r="153" spans="1:12" ht="12.75" customHeight="1" x14ac:dyDescent="0.25">
      <c r="A153" s="42"/>
      <c r="B153" s="11"/>
      <c r="C153" s="12"/>
      <c r="D153" s="16" t="s">
        <v>34</v>
      </c>
      <c r="E153" s="14"/>
      <c r="F153" s="15"/>
      <c r="G153" s="15"/>
      <c r="H153" s="15"/>
      <c r="I153" s="15"/>
      <c r="J153" s="15"/>
      <c r="K153" s="43"/>
      <c r="L153" s="55"/>
    </row>
    <row r="154" spans="1:12" ht="12.75" customHeight="1" x14ac:dyDescent="0.25">
      <c r="A154" s="42"/>
      <c r="B154" s="11"/>
      <c r="C154" s="12"/>
      <c r="D154" s="13"/>
      <c r="E154" s="14"/>
      <c r="F154" s="15"/>
      <c r="G154" s="15"/>
      <c r="H154" s="15"/>
      <c r="I154" s="15"/>
      <c r="J154" s="15"/>
      <c r="K154" s="43"/>
      <c r="L154" s="55"/>
    </row>
    <row r="155" spans="1:12" ht="12.75" customHeight="1" x14ac:dyDescent="0.25">
      <c r="A155" s="42"/>
      <c r="B155" s="11"/>
      <c r="C155" s="12"/>
      <c r="D155" s="13"/>
      <c r="E155" s="14"/>
      <c r="F155" s="15"/>
      <c r="G155" s="15"/>
      <c r="H155" s="15"/>
      <c r="I155" s="15"/>
      <c r="J155" s="15"/>
      <c r="K155" s="43"/>
      <c r="L155" s="55"/>
    </row>
    <row r="156" spans="1:12" ht="12.75" customHeight="1" x14ac:dyDescent="0.25">
      <c r="A156" s="44"/>
      <c r="B156" s="17"/>
      <c r="C156" s="18"/>
      <c r="D156" s="19" t="s">
        <v>26</v>
      </c>
      <c r="E156" s="20"/>
      <c r="F156" s="21">
        <f t="shared" ref="F156:J156" si="37">SUM(F147:F155)</f>
        <v>0</v>
      </c>
      <c r="G156" s="21">
        <f t="shared" si="37"/>
        <v>0</v>
      </c>
      <c r="H156" s="21">
        <f t="shared" si="37"/>
        <v>0</v>
      </c>
      <c r="I156" s="21">
        <f t="shared" si="37"/>
        <v>0</v>
      </c>
      <c r="J156" s="21">
        <f t="shared" si="37"/>
        <v>0</v>
      </c>
      <c r="K156" s="45"/>
      <c r="L156" s="56">
        <f>SUM(L147:L155)</f>
        <v>0</v>
      </c>
    </row>
    <row r="157" spans="1:12" ht="12.75" customHeight="1" thickBot="1" x14ac:dyDescent="0.3">
      <c r="A157" s="47">
        <f t="shared" ref="A157:B157" si="38">A139</f>
        <v>2</v>
      </c>
      <c r="B157" s="48">
        <f t="shared" si="38"/>
        <v>2</v>
      </c>
      <c r="C157" s="196" t="s">
        <v>35</v>
      </c>
      <c r="D157" s="197"/>
      <c r="E157" s="49"/>
      <c r="F157" s="50">
        <f t="shared" ref="F157:J157" si="39">F146+F156</f>
        <v>509</v>
      </c>
      <c r="G157" s="50">
        <f t="shared" si="39"/>
        <v>15.730000000000002</v>
      </c>
      <c r="H157" s="50">
        <f t="shared" si="39"/>
        <v>18.899999999999999</v>
      </c>
      <c r="I157" s="50">
        <f t="shared" si="39"/>
        <v>67.42</v>
      </c>
      <c r="J157" s="50">
        <f t="shared" si="39"/>
        <v>509</v>
      </c>
      <c r="K157" s="99"/>
      <c r="L157" s="57">
        <f>L146+L156</f>
        <v>66.759999999999991</v>
      </c>
    </row>
    <row r="158" spans="1:12" ht="13.5" customHeight="1" x14ac:dyDescent="0.25">
      <c r="A158" s="37">
        <v>2</v>
      </c>
      <c r="B158" s="38">
        <v>3</v>
      </c>
      <c r="C158" s="39" t="s">
        <v>23</v>
      </c>
      <c r="D158" s="40" t="s">
        <v>30</v>
      </c>
      <c r="E158" s="111" t="s">
        <v>72</v>
      </c>
      <c r="F158" s="103">
        <v>100</v>
      </c>
      <c r="G158" s="103">
        <v>12.84</v>
      </c>
      <c r="H158" s="103">
        <v>13.24</v>
      </c>
      <c r="I158" s="103">
        <v>14.76</v>
      </c>
      <c r="J158" s="103">
        <v>211</v>
      </c>
      <c r="K158" s="116" t="s">
        <v>47</v>
      </c>
      <c r="L158" s="117">
        <v>48.6</v>
      </c>
    </row>
    <row r="159" spans="1:12" ht="12.75" customHeight="1" x14ac:dyDescent="0.25">
      <c r="A159" s="42"/>
      <c r="B159" s="11"/>
      <c r="C159" s="12"/>
      <c r="D159" s="63" t="s">
        <v>31</v>
      </c>
      <c r="E159" s="105" t="s">
        <v>92</v>
      </c>
      <c r="F159" s="106">
        <v>180</v>
      </c>
      <c r="G159" s="106">
        <v>4.3899999999999997</v>
      </c>
      <c r="H159" s="106">
        <v>4.84</v>
      </c>
      <c r="I159" s="106">
        <v>30.13</v>
      </c>
      <c r="J159" s="106">
        <v>162</v>
      </c>
      <c r="K159" s="110" t="s">
        <v>74</v>
      </c>
      <c r="L159" s="108">
        <f>6.7+3.7</f>
        <v>10.4</v>
      </c>
    </row>
    <row r="160" spans="1:12" ht="12.75" customHeight="1" x14ac:dyDescent="0.25">
      <c r="A160" s="42"/>
      <c r="B160" s="11"/>
      <c r="C160" s="12"/>
      <c r="D160" t="s">
        <v>24</v>
      </c>
      <c r="E160" s="105" t="s">
        <v>73</v>
      </c>
      <c r="F160" s="106">
        <v>217</v>
      </c>
      <c r="G160" s="106">
        <v>0.56000000000000005</v>
      </c>
      <c r="H160" s="106">
        <v>7.0000000000000007E-2</v>
      </c>
      <c r="I160" s="106">
        <v>13.59</v>
      </c>
      <c r="J160" s="106">
        <v>54</v>
      </c>
      <c r="K160" s="110" t="s">
        <v>75</v>
      </c>
      <c r="L160" s="108">
        <v>6</v>
      </c>
    </row>
    <row r="161" spans="1:12" ht="13.5" customHeight="1" x14ac:dyDescent="0.25">
      <c r="A161" s="42"/>
      <c r="B161" s="11"/>
      <c r="C161" s="12"/>
      <c r="D161" s="157" t="s">
        <v>25</v>
      </c>
      <c r="E161" s="170" t="s">
        <v>58</v>
      </c>
      <c r="F161" s="171">
        <v>20</v>
      </c>
      <c r="G161" s="171">
        <v>1.1000000000000001</v>
      </c>
      <c r="H161" s="171">
        <v>0.2</v>
      </c>
      <c r="I161" s="172">
        <v>9</v>
      </c>
      <c r="J161" s="171">
        <v>62</v>
      </c>
      <c r="K161" s="182" t="s">
        <v>40</v>
      </c>
      <c r="L161" s="183">
        <v>1.76</v>
      </c>
    </row>
    <row r="162" spans="1:12" ht="12.75" customHeight="1" x14ac:dyDescent="0.25">
      <c r="A162" s="42"/>
      <c r="B162" s="11"/>
      <c r="C162" s="12"/>
      <c r="D162" s="63"/>
      <c r="E162" s="80"/>
      <c r="F162" s="81"/>
      <c r="G162" s="81"/>
      <c r="H162" s="81"/>
      <c r="I162" s="81"/>
      <c r="J162" s="81"/>
      <c r="K162" s="82"/>
      <c r="L162" s="83"/>
    </row>
    <row r="163" spans="1:12" ht="12.75" customHeight="1" x14ac:dyDescent="0.25">
      <c r="A163" s="42"/>
      <c r="B163" s="11"/>
      <c r="C163" s="12"/>
      <c r="D163" s="13"/>
      <c r="E163" s="32"/>
      <c r="F163" s="33"/>
      <c r="G163" s="33"/>
      <c r="H163" s="33"/>
      <c r="I163" s="33"/>
      <c r="J163" s="33"/>
      <c r="K163" s="97"/>
      <c r="L163" s="100"/>
    </row>
    <row r="164" spans="1:12" ht="12.75" customHeight="1" x14ac:dyDescent="0.25">
      <c r="A164" s="42"/>
      <c r="B164" s="11"/>
      <c r="C164" s="12"/>
      <c r="D164" s="13"/>
      <c r="E164" s="14"/>
      <c r="F164" s="15"/>
      <c r="G164" s="15"/>
      <c r="H164" s="15"/>
      <c r="I164" s="15"/>
      <c r="J164" s="15"/>
      <c r="K164" s="43"/>
      <c r="L164" s="55"/>
    </row>
    <row r="165" spans="1:12" ht="12.75" customHeight="1" x14ac:dyDescent="0.25">
      <c r="A165" s="44"/>
      <c r="B165" s="17"/>
      <c r="C165" s="18"/>
      <c r="D165" s="19" t="s">
        <v>26</v>
      </c>
      <c r="E165" s="20"/>
      <c r="F165" s="21">
        <f t="shared" ref="F165:J165" si="40">SUM(F158:F164)</f>
        <v>517</v>
      </c>
      <c r="G165" s="21">
        <f t="shared" si="40"/>
        <v>18.89</v>
      </c>
      <c r="H165" s="21">
        <f t="shared" si="40"/>
        <v>18.349999999999998</v>
      </c>
      <c r="I165" s="21">
        <f t="shared" si="40"/>
        <v>67.48</v>
      </c>
      <c r="J165" s="21">
        <f t="shared" si="40"/>
        <v>489</v>
      </c>
      <c r="K165" s="45"/>
      <c r="L165" s="56">
        <f>SUM(L158:L164)</f>
        <v>66.760000000000005</v>
      </c>
    </row>
    <row r="166" spans="1:12" ht="12.75" customHeight="1" x14ac:dyDescent="0.25">
      <c r="A166" s="46">
        <f t="shared" ref="A166:B166" si="41">A158</f>
        <v>2</v>
      </c>
      <c r="B166" s="22">
        <f t="shared" si="41"/>
        <v>3</v>
      </c>
      <c r="C166" s="23" t="s">
        <v>27</v>
      </c>
      <c r="D166" s="16" t="s">
        <v>28</v>
      </c>
      <c r="E166" s="14"/>
      <c r="F166" s="15"/>
      <c r="G166" s="15"/>
      <c r="H166" s="15"/>
      <c r="I166" s="15"/>
      <c r="J166" s="15"/>
      <c r="K166" s="43"/>
      <c r="L166" s="55"/>
    </row>
    <row r="167" spans="1:12" ht="12.75" customHeight="1" x14ac:dyDescent="0.25">
      <c r="A167" s="42"/>
      <c r="B167" s="11"/>
      <c r="C167" s="12"/>
      <c r="D167" s="16" t="s">
        <v>29</v>
      </c>
      <c r="E167" s="14"/>
      <c r="F167" s="15"/>
      <c r="G167" s="15"/>
      <c r="H167" s="15"/>
      <c r="I167" s="15"/>
      <c r="J167" s="15"/>
      <c r="K167" s="43"/>
      <c r="L167" s="55"/>
    </row>
    <row r="168" spans="1:12" ht="12.75" customHeight="1" x14ac:dyDescent="0.25">
      <c r="A168" s="42"/>
      <c r="B168" s="11"/>
      <c r="C168" s="12"/>
      <c r="D168" s="16" t="s">
        <v>30</v>
      </c>
      <c r="E168" s="14"/>
      <c r="F168" s="15"/>
      <c r="G168" s="15"/>
      <c r="H168" s="15"/>
      <c r="I168" s="15"/>
      <c r="J168" s="15"/>
      <c r="K168" s="43"/>
      <c r="L168" s="55"/>
    </row>
    <row r="169" spans="1:12" ht="12.75" customHeight="1" x14ac:dyDescent="0.25">
      <c r="A169" s="42"/>
      <c r="B169" s="11"/>
      <c r="C169" s="12"/>
      <c r="D169" s="16" t="s">
        <v>31</v>
      </c>
      <c r="E169" s="14"/>
      <c r="F169" s="15"/>
      <c r="G169" s="15"/>
      <c r="H169" s="15"/>
      <c r="I169" s="15"/>
      <c r="J169" s="15"/>
      <c r="K169" s="43"/>
      <c r="L169" s="55"/>
    </row>
    <row r="170" spans="1:12" ht="12.75" customHeight="1" x14ac:dyDescent="0.25">
      <c r="A170" s="42"/>
      <c r="B170" s="11"/>
      <c r="C170" s="12"/>
      <c r="D170" s="16" t="s">
        <v>32</v>
      </c>
      <c r="E170" s="14"/>
      <c r="F170" s="15"/>
      <c r="G170" s="15"/>
      <c r="H170" s="15"/>
      <c r="I170" s="15"/>
      <c r="J170" s="15"/>
      <c r="K170" s="43"/>
      <c r="L170" s="55"/>
    </row>
    <row r="171" spans="1:12" ht="12.75" customHeight="1" x14ac:dyDescent="0.25">
      <c r="A171" s="42"/>
      <c r="B171" s="11"/>
      <c r="C171" s="12"/>
      <c r="D171" s="16" t="s">
        <v>33</v>
      </c>
      <c r="E171" s="14"/>
      <c r="F171" s="15"/>
      <c r="G171" s="15"/>
      <c r="H171" s="15"/>
      <c r="I171" s="15"/>
      <c r="J171" s="15"/>
      <c r="K171" s="43"/>
      <c r="L171" s="55"/>
    </row>
    <row r="172" spans="1:12" ht="12.75" customHeight="1" x14ac:dyDescent="0.25">
      <c r="A172" s="42"/>
      <c r="B172" s="11"/>
      <c r="C172" s="12"/>
      <c r="D172" s="16" t="s">
        <v>34</v>
      </c>
      <c r="E172" s="14"/>
      <c r="F172" s="15"/>
      <c r="G172" s="15"/>
      <c r="H172" s="15"/>
      <c r="I172" s="15"/>
      <c r="J172" s="15"/>
      <c r="K172" s="43"/>
      <c r="L172" s="55"/>
    </row>
    <row r="173" spans="1:12" ht="12.75" customHeight="1" x14ac:dyDescent="0.25">
      <c r="A173" s="42"/>
      <c r="B173" s="11"/>
      <c r="C173" s="12"/>
      <c r="D173" s="13"/>
      <c r="E173" s="14"/>
      <c r="F173" s="15"/>
      <c r="G173" s="15"/>
      <c r="H173" s="15"/>
      <c r="I173" s="15"/>
      <c r="J173" s="15"/>
      <c r="K173" s="43"/>
      <c r="L173" s="55"/>
    </row>
    <row r="174" spans="1:12" ht="12.75" customHeight="1" x14ac:dyDescent="0.25">
      <c r="A174" s="42"/>
      <c r="B174" s="11"/>
      <c r="C174" s="12"/>
      <c r="D174" s="13"/>
      <c r="E174" s="14"/>
      <c r="F174" s="15"/>
      <c r="G174" s="15"/>
      <c r="H174" s="15"/>
      <c r="I174" s="15"/>
      <c r="J174" s="15"/>
      <c r="K174" s="43"/>
      <c r="L174" s="55"/>
    </row>
    <row r="175" spans="1:12" ht="12.75" customHeight="1" x14ac:dyDescent="0.25">
      <c r="A175" s="44"/>
      <c r="B175" s="17"/>
      <c r="C175" s="18"/>
      <c r="D175" s="19" t="s">
        <v>26</v>
      </c>
      <c r="E175" s="20"/>
      <c r="F175" s="21">
        <f t="shared" ref="F175:J175" si="42">SUM(F166:F174)</f>
        <v>0</v>
      </c>
      <c r="G175" s="21">
        <f t="shared" si="42"/>
        <v>0</v>
      </c>
      <c r="H175" s="21">
        <f t="shared" si="42"/>
        <v>0</v>
      </c>
      <c r="I175" s="21">
        <f t="shared" si="42"/>
        <v>0</v>
      </c>
      <c r="J175" s="21">
        <f t="shared" si="42"/>
        <v>0</v>
      </c>
      <c r="K175" s="45"/>
      <c r="L175" s="56">
        <f>SUM(L166:L174)</f>
        <v>0</v>
      </c>
    </row>
    <row r="176" spans="1:12" ht="12.75" customHeight="1" thickBot="1" x14ac:dyDescent="0.3">
      <c r="A176" s="47">
        <f t="shared" ref="A176:B176" si="43">A158</f>
        <v>2</v>
      </c>
      <c r="B176" s="48">
        <f t="shared" si="43"/>
        <v>3</v>
      </c>
      <c r="C176" s="196" t="s">
        <v>35</v>
      </c>
      <c r="D176" s="197"/>
      <c r="E176" s="49"/>
      <c r="F176" s="50">
        <f t="shared" ref="F176:J176" si="44">F165+F175</f>
        <v>517</v>
      </c>
      <c r="G176" s="50">
        <f t="shared" si="44"/>
        <v>18.89</v>
      </c>
      <c r="H176" s="50">
        <f t="shared" si="44"/>
        <v>18.349999999999998</v>
      </c>
      <c r="I176" s="50">
        <f t="shared" si="44"/>
        <v>67.48</v>
      </c>
      <c r="J176" s="50">
        <f t="shared" si="44"/>
        <v>489</v>
      </c>
      <c r="K176" s="99"/>
      <c r="L176" s="57">
        <f>L165+L175</f>
        <v>66.760000000000005</v>
      </c>
    </row>
    <row r="177" spans="1:12" ht="12.75" customHeight="1" x14ac:dyDescent="0.25">
      <c r="A177" s="124">
        <v>2</v>
      </c>
      <c r="B177" s="125">
        <v>4</v>
      </c>
      <c r="C177" s="158" t="s">
        <v>23</v>
      </c>
      <c r="D177" s="159" t="s">
        <v>30</v>
      </c>
      <c r="E177" s="111" t="s">
        <v>76</v>
      </c>
      <c r="F177" s="103">
        <v>90</v>
      </c>
      <c r="G177" s="103">
        <v>12.22</v>
      </c>
      <c r="H177" s="103">
        <v>10.6</v>
      </c>
      <c r="I177" s="103">
        <v>11.2</v>
      </c>
      <c r="J177" s="103">
        <v>202</v>
      </c>
      <c r="K177" s="116" t="s">
        <v>42</v>
      </c>
      <c r="L177" s="117">
        <f>47.8+0.4</f>
        <v>48.199999999999996</v>
      </c>
    </row>
    <row r="178" spans="1:12" ht="12.75" customHeight="1" x14ac:dyDescent="0.25">
      <c r="A178" s="42"/>
      <c r="B178" s="11"/>
      <c r="C178" s="12"/>
      <c r="D178" s="160" t="s">
        <v>31</v>
      </c>
      <c r="E178" s="105" t="s">
        <v>68</v>
      </c>
      <c r="F178" s="106">
        <v>150</v>
      </c>
      <c r="G178" s="106">
        <v>4.21</v>
      </c>
      <c r="H178" s="106">
        <v>4.79</v>
      </c>
      <c r="I178" s="106">
        <v>31.93</v>
      </c>
      <c r="J178" s="106">
        <v>187</v>
      </c>
      <c r="K178" s="110" t="s">
        <v>43</v>
      </c>
      <c r="L178" s="108">
        <v>9</v>
      </c>
    </row>
    <row r="179" spans="1:12" ht="12.75" customHeight="1" x14ac:dyDescent="0.25">
      <c r="A179" s="42"/>
      <c r="B179" s="11"/>
      <c r="C179" s="12"/>
      <c r="D179" s="63" t="s">
        <v>24</v>
      </c>
      <c r="E179" s="105" t="s">
        <v>61</v>
      </c>
      <c r="F179" s="106">
        <v>210</v>
      </c>
      <c r="G179" s="106">
        <v>0</v>
      </c>
      <c r="H179" s="106">
        <v>0</v>
      </c>
      <c r="I179" s="106">
        <v>9.98</v>
      </c>
      <c r="J179" s="106">
        <v>40</v>
      </c>
      <c r="K179" s="110" t="s">
        <v>39</v>
      </c>
      <c r="L179" s="108">
        <v>2.4</v>
      </c>
    </row>
    <row r="180" spans="1:12" ht="12.75" customHeight="1" x14ac:dyDescent="0.25">
      <c r="A180" s="42"/>
      <c r="B180" s="11"/>
      <c r="C180" s="12"/>
      <c r="D180" s="31" t="s">
        <v>25</v>
      </c>
      <c r="E180" s="170" t="s">
        <v>58</v>
      </c>
      <c r="F180" s="171">
        <v>21</v>
      </c>
      <c r="G180" s="171">
        <v>1.1499999999999999</v>
      </c>
      <c r="H180" s="171">
        <v>0.21</v>
      </c>
      <c r="I180" s="172">
        <v>9.4499999999999993</v>
      </c>
      <c r="J180" s="171">
        <v>65</v>
      </c>
      <c r="K180" s="182" t="s">
        <v>40</v>
      </c>
      <c r="L180" s="183">
        <v>1.96</v>
      </c>
    </row>
    <row r="181" spans="1:12" ht="12.75" customHeight="1" x14ac:dyDescent="0.25">
      <c r="A181" s="42"/>
      <c r="B181" s="11"/>
      <c r="C181" s="12"/>
      <c r="D181" s="63" t="s">
        <v>37</v>
      </c>
      <c r="E181" s="105" t="s">
        <v>53</v>
      </c>
      <c r="F181" s="106">
        <v>30</v>
      </c>
      <c r="G181" s="106">
        <v>1.17</v>
      </c>
      <c r="H181" s="106">
        <v>3.4</v>
      </c>
      <c r="I181" s="106">
        <v>13.85</v>
      </c>
      <c r="J181" s="106">
        <v>100</v>
      </c>
      <c r="K181" s="194"/>
      <c r="L181" s="108">
        <v>5.2</v>
      </c>
    </row>
    <row r="182" spans="1:12" ht="12.75" customHeight="1" x14ac:dyDescent="0.25">
      <c r="A182" s="42"/>
      <c r="B182" s="11"/>
      <c r="C182" s="12"/>
      <c r="D182" s="65"/>
      <c r="E182" s="72"/>
      <c r="F182" s="73"/>
      <c r="G182" s="73"/>
      <c r="H182" s="73"/>
      <c r="I182" s="73"/>
      <c r="J182" s="73"/>
      <c r="K182" s="77"/>
      <c r="L182" s="78"/>
    </row>
    <row r="183" spans="1:12" ht="12.75" customHeight="1" x14ac:dyDescent="0.25">
      <c r="A183" s="42"/>
      <c r="B183" s="11"/>
      <c r="C183" s="12"/>
      <c r="D183" s="13"/>
      <c r="E183" s="32"/>
      <c r="F183" s="33"/>
      <c r="G183" s="33"/>
      <c r="H183" s="33"/>
      <c r="I183" s="33"/>
      <c r="J183" s="33"/>
      <c r="K183" s="97"/>
      <c r="L183" s="100"/>
    </row>
    <row r="184" spans="1:12" ht="12.75" customHeight="1" x14ac:dyDescent="0.25">
      <c r="A184" s="44"/>
      <c r="B184" s="17"/>
      <c r="C184" s="18"/>
      <c r="D184" s="19" t="s">
        <v>26</v>
      </c>
      <c r="E184" s="20"/>
      <c r="F184" s="21">
        <f t="shared" ref="F184:J184" si="45">SUM(F177:F183)</f>
        <v>501</v>
      </c>
      <c r="G184" s="21">
        <f t="shared" si="45"/>
        <v>18.75</v>
      </c>
      <c r="H184" s="21">
        <f t="shared" si="45"/>
        <v>19</v>
      </c>
      <c r="I184" s="21">
        <f t="shared" si="45"/>
        <v>76.41</v>
      </c>
      <c r="J184" s="21">
        <f t="shared" si="45"/>
        <v>594</v>
      </c>
      <c r="K184" s="45"/>
      <c r="L184" s="56">
        <f>SUM(L177:L183)</f>
        <v>66.759999999999991</v>
      </c>
    </row>
    <row r="185" spans="1:12" ht="12.75" customHeight="1" x14ac:dyDescent="0.25">
      <c r="A185" s="46">
        <f t="shared" ref="A185:B185" si="46">A177</f>
        <v>2</v>
      </c>
      <c r="B185" s="22">
        <f t="shared" si="46"/>
        <v>4</v>
      </c>
      <c r="C185" s="23" t="s">
        <v>27</v>
      </c>
      <c r="D185" s="16" t="s">
        <v>28</v>
      </c>
      <c r="E185" s="14"/>
      <c r="F185" s="15"/>
      <c r="G185" s="15"/>
      <c r="H185" s="15"/>
      <c r="I185" s="15"/>
      <c r="J185" s="15"/>
      <c r="K185" s="43"/>
      <c r="L185" s="55"/>
    </row>
    <row r="186" spans="1:12" ht="12.75" customHeight="1" x14ac:dyDescent="0.25">
      <c r="A186" s="42"/>
      <c r="B186" s="11"/>
      <c r="C186" s="12"/>
      <c r="D186" s="16" t="s">
        <v>29</v>
      </c>
      <c r="E186" s="14"/>
      <c r="F186" s="15"/>
      <c r="G186" s="15"/>
      <c r="H186" s="15"/>
      <c r="I186" s="15"/>
      <c r="J186" s="15"/>
      <c r="K186" s="43"/>
      <c r="L186" s="55"/>
    </row>
    <row r="187" spans="1:12" ht="12.75" customHeight="1" x14ac:dyDescent="0.25">
      <c r="A187" s="42"/>
      <c r="B187" s="11"/>
      <c r="C187" s="12"/>
      <c r="D187" s="16" t="s">
        <v>30</v>
      </c>
      <c r="E187" s="14"/>
      <c r="F187" s="15"/>
      <c r="G187" s="15"/>
      <c r="H187" s="15"/>
      <c r="I187" s="15"/>
      <c r="J187" s="15"/>
      <c r="K187" s="43"/>
      <c r="L187" s="55"/>
    </row>
    <row r="188" spans="1:12" ht="12.75" customHeight="1" x14ac:dyDescent="0.25">
      <c r="A188" s="42"/>
      <c r="B188" s="11"/>
      <c r="C188" s="12"/>
      <c r="D188" s="16" t="s">
        <v>31</v>
      </c>
      <c r="E188" s="14"/>
      <c r="F188" s="15"/>
      <c r="G188" s="15"/>
      <c r="H188" s="15"/>
      <c r="I188" s="15"/>
      <c r="J188" s="15"/>
      <c r="K188" s="43"/>
      <c r="L188" s="55"/>
    </row>
    <row r="189" spans="1:12" ht="12.75" customHeight="1" x14ac:dyDescent="0.25">
      <c r="A189" s="42"/>
      <c r="B189" s="11"/>
      <c r="C189" s="12"/>
      <c r="D189" s="16" t="s">
        <v>32</v>
      </c>
      <c r="E189" s="14"/>
      <c r="F189" s="15"/>
      <c r="G189" s="15"/>
      <c r="H189" s="15"/>
      <c r="I189" s="15"/>
      <c r="J189" s="15"/>
      <c r="K189" s="43"/>
      <c r="L189" s="55"/>
    </row>
    <row r="190" spans="1:12" ht="12.75" customHeight="1" x14ac:dyDescent="0.25">
      <c r="A190" s="42"/>
      <c r="B190" s="11"/>
      <c r="C190" s="12"/>
      <c r="D190" s="16" t="s">
        <v>33</v>
      </c>
      <c r="E190" s="14"/>
      <c r="F190" s="15"/>
      <c r="G190" s="15"/>
      <c r="H190" s="15"/>
      <c r="I190" s="15"/>
      <c r="J190" s="15"/>
      <c r="K190" s="43"/>
      <c r="L190" s="55"/>
    </row>
    <row r="191" spans="1:12" ht="12.75" customHeight="1" x14ac:dyDescent="0.25">
      <c r="A191" s="42"/>
      <c r="B191" s="11"/>
      <c r="C191" s="12"/>
      <c r="D191" s="16" t="s">
        <v>34</v>
      </c>
      <c r="E191" s="14"/>
      <c r="F191" s="15"/>
      <c r="G191" s="15"/>
      <c r="H191" s="15"/>
      <c r="I191" s="15"/>
      <c r="J191" s="15"/>
      <c r="K191" s="43"/>
      <c r="L191" s="55"/>
    </row>
    <row r="192" spans="1:12" ht="12.75" customHeight="1" x14ac:dyDescent="0.25">
      <c r="A192" s="42"/>
      <c r="B192" s="11"/>
      <c r="C192" s="12"/>
      <c r="D192" s="13"/>
      <c r="E192" s="14"/>
      <c r="F192" s="15"/>
      <c r="G192" s="15"/>
      <c r="H192" s="15"/>
      <c r="I192" s="15"/>
      <c r="J192" s="15"/>
      <c r="K192" s="43"/>
      <c r="L192" s="55"/>
    </row>
    <row r="193" spans="1:12" ht="12.75" customHeight="1" x14ac:dyDescent="0.25">
      <c r="A193" s="42"/>
      <c r="B193" s="11"/>
      <c r="C193" s="12"/>
      <c r="D193" s="13"/>
      <c r="E193" s="14"/>
      <c r="F193" s="15"/>
      <c r="G193" s="15"/>
      <c r="H193" s="15"/>
      <c r="I193" s="15"/>
      <c r="J193" s="15"/>
      <c r="K193" s="43"/>
      <c r="L193" s="55"/>
    </row>
    <row r="194" spans="1:12" ht="12.75" customHeight="1" x14ac:dyDescent="0.25">
      <c r="A194" s="44"/>
      <c r="B194" s="17"/>
      <c r="C194" s="18"/>
      <c r="D194" s="19" t="s">
        <v>26</v>
      </c>
      <c r="E194" s="20"/>
      <c r="F194" s="21">
        <f t="shared" ref="F194:J194" si="47">SUM(F185:F193)</f>
        <v>0</v>
      </c>
      <c r="G194" s="21">
        <f t="shared" si="47"/>
        <v>0</v>
      </c>
      <c r="H194" s="21">
        <f t="shared" si="47"/>
        <v>0</v>
      </c>
      <c r="I194" s="21">
        <f t="shared" si="47"/>
        <v>0</v>
      </c>
      <c r="J194" s="21">
        <f t="shared" si="47"/>
        <v>0</v>
      </c>
      <c r="K194" s="45"/>
      <c r="L194" s="56">
        <f>SUM(L185:L193)</f>
        <v>0</v>
      </c>
    </row>
    <row r="195" spans="1:12" ht="12.75" customHeight="1" thickBot="1" x14ac:dyDescent="0.3">
      <c r="A195" s="47">
        <f t="shared" ref="A195:B195" si="48">A177</f>
        <v>2</v>
      </c>
      <c r="B195" s="48">
        <f t="shared" si="48"/>
        <v>4</v>
      </c>
      <c r="C195" s="196" t="s">
        <v>35</v>
      </c>
      <c r="D195" s="197"/>
      <c r="E195" s="49"/>
      <c r="F195" s="50">
        <f t="shared" ref="F195:J195" si="49">F184+F194</f>
        <v>501</v>
      </c>
      <c r="G195" s="50">
        <f t="shared" si="49"/>
        <v>18.75</v>
      </c>
      <c r="H195" s="50">
        <f t="shared" si="49"/>
        <v>19</v>
      </c>
      <c r="I195" s="50">
        <f t="shared" si="49"/>
        <v>76.41</v>
      </c>
      <c r="J195" s="50">
        <f t="shared" si="49"/>
        <v>594</v>
      </c>
      <c r="K195" s="99"/>
      <c r="L195" s="57">
        <f>L184+L194</f>
        <v>66.759999999999991</v>
      </c>
    </row>
    <row r="196" spans="1:12" ht="12.75" customHeight="1" x14ac:dyDescent="0.25">
      <c r="A196" s="124">
        <v>2</v>
      </c>
      <c r="B196" s="125">
        <v>5</v>
      </c>
      <c r="C196" s="158" t="s">
        <v>23</v>
      </c>
      <c r="D196" s="165" t="s">
        <v>30</v>
      </c>
      <c r="E196" s="166" t="s">
        <v>77</v>
      </c>
      <c r="F196" s="150">
        <v>100</v>
      </c>
      <c r="G196" s="150">
        <v>9.77</v>
      </c>
      <c r="H196" s="150">
        <v>9.57</v>
      </c>
      <c r="I196" s="151">
        <v>17.14</v>
      </c>
      <c r="J196" s="150">
        <v>127</v>
      </c>
      <c r="K196" s="195" t="s">
        <v>79</v>
      </c>
      <c r="L196" s="167">
        <v>37.1</v>
      </c>
    </row>
    <row r="197" spans="1:12" ht="12.75" customHeight="1" x14ac:dyDescent="0.25">
      <c r="A197" s="42"/>
      <c r="B197" s="11"/>
      <c r="C197" s="12"/>
      <c r="D197" s="161" t="s">
        <v>31</v>
      </c>
      <c r="E197" s="105" t="s">
        <v>49</v>
      </c>
      <c r="F197" s="106">
        <v>170</v>
      </c>
      <c r="G197" s="106">
        <v>3.5</v>
      </c>
      <c r="H197" s="106">
        <v>6.18</v>
      </c>
      <c r="I197" s="106">
        <v>20.7</v>
      </c>
      <c r="J197" s="106">
        <v>165</v>
      </c>
      <c r="K197" s="110" t="s">
        <v>50</v>
      </c>
      <c r="L197" s="108">
        <v>20.2</v>
      </c>
    </row>
    <row r="198" spans="1:12" ht="12.75" customHeight="1" x14ac:dyDescent="0.25">
      <c r="A198" s="42"/>
      <c r="B198" s="11"/>
      <c r="C198" s="12"/>
      <c r="D198" s="31" t="s">
        <v>32</v>
      </c>
      <c r="E198" s="105" t="s">
        <v>78</v>
      </c>
      <c r="F198" s="106">
        <v>200</v>
      </c>
      <c r="G198" s="106">
        <v>0.25</v>
      </c>
      <c r="H198" s="106">
        <v>7.0000000000000007E-2</v>
      </c>
      <c r="I198" s="106">
        <v>16.71</v>
      </c>
      <c r="J198" s="106">
        <v>66</v>
      </c>
      <c r="K198" s="110" t="s">
        <v>80</v>
      </c>
      <c r="L198" s="168">
        <v>6.8</v>
      </c>
    </row>
    <row r="199" spans="1:12" ht="12.75" customHeight="1" x14ac:dyDescent="0.25">
      <c r="A199" s="42"/>
      <c r="B199" s="11"/>
      <c r="C199" s="12"/>
      <c r="D199" s="31" t="s">
        <v>25</v>
      </c>
      <c r="E199" s="105" t="s">
        <v>58</v>
      </c>
      <c r="F199" s="106">
        <v>30</v>
      </c>
      <c r="G199" s="106">
        <v>1.65</v>
      </c>
      <c r="H199" s="106">
        <v>0.3</v>
      </c>
      <c r="I199" s="106">
        <v>13.5</v>
      </c>
      <c r="J199" s="106">
        <v>93</v>
      </c>
      <c r="K199" s="110" t="s">
        <v>40</v>
      </c>
      <c r="L199" s="169">
        <v>2.66</v>
      </c>
    </row>
    <row r="200" spans="1:12" ht="12.75" customHeight="1" x14ac:dyDescent="0.25">
      <c r="A200" s="42"/>
      <c r="B200" s="11"/>
      <c r="C200" s="12"/>
      <c r="D200" s="24"/>
      <c r="E200" s="32"/>
      <c r="F200" s="33"/>
      <c r="G200" s="33"/>
      <c r="H200" s="33"/>
      <c r="I200" s="33"/>
      <c r="J200" s="33"/>
      <c r="K200" s="97"/>
      <c r="L200" s="55"/>
    </row>
    <row r="201" spans="1:12" ht="12.75" customHeight="1" x14ac:dyDescent="0.25">
      <c r="A201" s="42"/>
      <c r="B201" s="11"/>
      <c r="C201" s="12"/>
      <c r="D201" s="13"/>
      <c r="E201" s="14"/>
      <c r="F201" s="15"/>
      <c r="G201" s="15"/>
      <c r="H201" s="15"/>
      <c r="I201" s="15"/>
      <c r="J201" s="15"/>
      <c r="K201" s="43"/>
      <c r="L201" s="55"/>
    </row>
    <row r="202" spans="1:12" ht="12.75" customHeight="1" x14ac:dyDescent="0.25">
      <c r="A202" s="42"/>
      <c r="B202" s="11"/>
      <c r="C202" s="12"/>
      <c r="D202" s="13"/>
      <c r="E202" s="14"/>
      <c r="F202" s="15"/>
      <c r="G202" s="15"/>
      <c r="H202" s="15"/>
      <c r="I202" s="15"/>
      <c r="J202" s="15"/>
      <c r="K202" s="43"/>
      <c r="L202" s="55"/>
    </row>
    <row r="203" spans="1:12" ht="15.75" customHeight="1" x14ac:dyDescent="0.25">
      <c r="A203" s="44"/>
      <c r="B203" s="17"/>
      <c r="C203" s="18"/>
      <c r="D203" s="19" t="s">
        <v>26</v>
      </c>
      <c r="E203" s="20"/>
      <c r="F203" s="21">
        <f t="shared" ref="F203:J203" si="50">SUM(F196:F202)</f>
        <v>500</v>
      </c>
      <c r="G203" s="21">
        <f t="shared" si="50"/>
        <v>15.17</v>
      </c>
      <c r="H203" s="21">
        <f t="shared" si="50"/>
        <v>16.12</v>
      </c>
      <c r="I203" s="21">
        <f t="shared" si="50"/>
        <v>68.050000000000011</v>
      </c>
      <c r="J203" s="21">
        <f t="shared" si="50"/>
        <v>451</v>
      </c>
      <c r="K203" s="45"/>
      <c r="L203" s="56">
        <f>SUM(L196:L202)</f>
        <v>66.759999999999991</v>
      </c>
    </row>
    <row r="204" spans="1:12" ht="12.75" customHeight="1" x14ac:dyDescent="0.25">
      <c r="A204" s="46">
        <f t="shared" ref="A204:B204" si="51">A196</f>
        <v>2</v>
      </c>
      <c r="B204" s="22">
        <f t="shared" si="51"/>
        <v>5</v>
      </c>
      <c r="C204" s="23" t="s">
        <v>27</v>
      </c>
      <c r="D204" s="16" t="s">
        <v>28</v>
      </c>
      <c r="E204" s="14"/>
      <c r="F204" s="15"/>
      <c r="G204" s="15"/>
      <c r="H204" s="15"/>
      <c r="I204" s="15"/>
      <c r="J204" s="15"/>
      <c r="K204" s="43"/>
      <c r="L204" s="55"/>
    </row>
    <row r="205" spans="1:12" ht="12.75" customHeight="1" x14ac:dyDescent="0.25">
      <c r="A205" s="42"/>
      <c r="B205" s="11"/>
      <c r="C205" s="12"/>
      <c r="D205" s="16" t="s">
        <v>29</v>
      </c>
      <c r="E205" s="14"/>
      <c r="F205" s="15"/>
      <c r="G205" s="15"/>
      <c r="H205" s="15"/>
      <c r="I205" s="15"/>
      <c r="J205" s="15"/>
      <c r="K205" s="43"/>
      <c r="L205" s="55"/>
    </row>
    <row r="206" spans="1:12" ht="12.75" customHeight="1" x14ac:dyDescent="0.25">
      <c r="A206" s="42"/>
      <c r="B206" s="11"/>
      <c r="C206" s="12"/>
      <c r="D206" s="16" t="s">
        <v>30</v>
      </c>
      <c r="E206" s="14"/>
      <c r="F206" s="15"/>
      <c r="G206" s="15"/>
      <c r="H206" s="15"/>
      <c r="I206" s="15"/>
      <c r="J206" s="15"/>
      <c r="K206" s="43"/>
      <c r="L206" s="55"/>
    </row>
    <row r="207" spans="1:12" ht="12.75" customHeight="1" x14ac:dyDescent="0.25">
      <c r="A207" s="42"/>
      <c r="B207" s="11"/>
      <c r="C207" s="12"/>
      <c r="D207" s="16" t="s">
        <v>31</v>
      </c>
      <c r="E207" s="14"/>
      <c r="F207" s="15"/>
      <c r="G207" s="15"/>
      <c r="H207" s="15"/>
      <c r="I207" s="15"/>
      <c r="J207" s="15"/>
      <c r="K207" s="43"/>
      <c r="L207" s="55"/>
    </row>
    <row r="208" spans="1:12" ht="12.75" customHeight="1" x14ac:dyDescent="0.25">
      <c r="A208" s="42"/>
      <c r="B208" s="11"/>
      <c r="C208" s="12"/>
      <c r="D208" s="16" t="s">
        <v>32</v>
      </c>
      <c r="E208" s="14"/>
      <c r="F208" s="15"/>
      <c r="G208" s="15"/>
      <c r="H208" s="15"/>
      <c r="I208" s="15"/>
      <c r="J208" s="15"/>
      <c r="K208" s="43"/>
      <c r="L208" s="55"/>
    </row>
    <row r="209" spans="1:12" ht="12.75" customHeight="1" x14ac:dyDescent="0.25">
      <c r="A209" s="42"/>
      <c r="B209" s="11"/>
      <c r="C209" s="12"/>
      <c r="D209" s="16" t="s">
        <v>33</v>
      </c>
      <c r="E209" s="14"/>
      <c r="F209" s="15"/>
      <c r="G209" s="15"/>
      <c r="H209" s="15"/>
      <c r="I209" s="15"/>
      <c r="J209" s="15"/>
      <c r="K209" s="43"/>
      <c r="L209" s="55"/>
    </row>
    <row r="210" spans="1:12" ht="12.75" customHeight="1" x14ac:dyDescent="0.25">
      <c r="A210" s="42"/>
      <c r="B210" s="11"/>
      <c r="C210" s="12"/>
      <c r="D210" s="16" t="s">
        <v>34</v>
      </c>
      <c r="E210" s="14"/>
      <c r="F210" s="15"/>
      <c r="G210" s="15"/>
      <c r="H210" s="15"/>
      <c r="I210" s="15"/>
      <c r="J210" s="15"/>
      <c r="K210" s="43"/>
      <c r="L210" s="55"/>
    </row>
    <row r="211" spans="1:12" ht="12.75" customHeight="1" x14ac:dyDescent="0.25">
      <c r="A211" s="42"/>
      <c r="B211" s="11"/>
      <c r="C211" s="12"/>
      <c r="D211" s="13"/>
      <c r="E211" s="14"/>
      <c r="F211" s="15"/>
      <c r="G211" s="15"/>
      <c r="H211" s="15"/>
      <c r="I211" s="15"/>
      <c r="J211" s="15"/>
      <c r="K211" s="43"/>
      <c r="L211" s="55"/>
    </row>
    <row r="212" spans="1:12" ht="12.75" customHeight="1" x14ac:dyDescent="0.25">
      <c r="A212" s="42"/>
      <c r="B212" s="11"/>
      <c r="C212" s="12"/>
      <c r="D212" s="13"/>
      <c r="E212" s="14"/>
      <c r="F212" s="15"/>
      <c r="G212" s="15"/>
      <c r="H212" s="15"/>
      <c r="I212" s="15"/>
      <c r="J212" s="15"/>
      <c r="K212" s="43"/>
      <c r="L212" s="55"/>
    </row>
    <row r="213" spans="1:12" ht="12.75" customHeight="1" x14ac:dyDescent="0.25">
      <c r="A213" s="44"/>
      <c r="B213" s="17"/>
      <c r="C213" s="18"/>
      <c r="D213" s="19" t="s">
        <v>26</v>
      </c>
      <c r="E213" s="20"/>
      <c r="F213" s="21">
        <f t="shared" ref="F213:J213" si="52">SUM(F204:F212)</f>
        <v>0</v>
      </c>
      <c r="G213" s="21">
        <f t="shared" si="52"/>
        <v>0</v>
      </c>
      <c r="H213" s="21">
        <f t="shared" si="52"/>
        <v>0</v>
      </c>
      <c r="I213" s="21">
        <f t="shared" si="52"/>
        <v>0</v>
      </c>
      <c r="J213" s="21">
        <f t="shared" si="52"/>
        <v>0</v>
      </c>
      <c r="K213" s="45"/>
      <c r="L213" s="56">
        <f>SUM(L204:L212)</f>
        <v>0</v>
      </c>
    </row>
    <row r="214" spans="1:12" ht="12.75" customHeight="1" thickBot="1" x14ac:dyDescent="0.3">
      <c r="A214" s="47">
        <f t="shared" ref="A214:B214" si="53">A196</f>
        <v>2</v>
      </c>
      <c r="B214" s="48">
        <f t="shared" si="53"/>
        <v>5</v>
      </c>
      <c r="C214" s="196" t="s">
        <v>35</v>
      </c>
      <c r="D214" s="197"/>
      <c r="E214" s="49"/>
      <c r="F214" s="50">
        <f t="shared" ref="F214:J214" si="54">F203+F213</f>
        <v>500</v>
      </c>
      <c r="G214" s="50">
        <f t="shared" si="54"/>
        <v>15.17</v>
      </c>
      <c r="H214" s="50">
        <f t="shared" si="54"/>
        <v>16.12</v>
      </c>
      <c r="I214" s="50">
        <f t="shared" si="54"/>
        <v>68.050000000000011</v>
      </c>
      <c r="J214" s="50">
        <f t="shared" si="54"/>
        <v>451</v>
      </c>
      <c r="K214" s="99"/>
      <c r="L214" s="57">
        <f>L203+L213</f>
        <v>66.759999999999991</v>
      </c>
    </row>
    <row r="215" spans="1:12" ht="12.75" customHeight="1" x14ac:dyDescent="0.25">
      <c r="A215" s="124">
        <v>2</v>
      </c>
      <c r="B215" s="125">
        <v>6</v>
      </c>
      <c r="C215" s="184" t="s">
        <v>23</v>
      </c>
      <c r="D215" s="159" t="s">
        <v>31</v>
      </c>
      <c r="E215" s="111" t="s">
        <v>82</v>
      </c>
      <c r="F215" s="103">
        <v>155</v>
      </c>
      <c r="G215" s="103">
        <v>7.32</v>
      </c>
      <c r="H215" s="103">
        <v>7.26</v>
      </c>
      <c r="I215" s="103">
        <v>28.35</v>
      </c>
      <c r="J215" s="103">
        <v>219</v>
      </c>
      <c r="K215" s="116" t="s">
        <v>46</v>
      </c>
      <c r="L215" s="117">
        <f>11.7+4.8</f>
        <v>16.5</v>
      </c>
    </row>
    <row r="216" spans="1:12" ht="12.75" customHeight="1" x14ac:dyDescent="0.25">
      <c r="A216" s="42"/>
      <c r="B216" s="11"/>
      <c r="C216" s="185"/>
      <c r="D216" s="161" t="s">
        <v>60</v>
      </c>
      <c r="E216" s="105" t="s">
        <v>57</v>
      </c>
      <c r="F216" s="106">
        <v>222</v>
      </c>
      <c r="G216" s="106">
        <v>0.26</v>
      </c>
      <c r="H216" s="106">
        <v>0.06</v>
      </c>
      <c r="I216" s="106">
        <v>15.27</v>
      </c>
      <c r="J216" s="106">
        <v>59</v>
      </c>
      <c r="K216" s="110" t="s">
        <v>51</v>
      </c>
      <c r="L216" s="108">
        <v>5.7</v>
      </c>
    </row>
    <row r="217" spans="1:12" ht="12.75" customHeight="1" x14ac:dyDescent="0.25">
      <c r="A217" s="42"/>
      <c r="B217" s="11"/>
      <c r="C217" s="185"/>
      <c r="D217" s="31" t="s">
        <v>25</v>
      </c>
      <c r="E217" s="105" t="s">
        <v>58</v>
      </c>
      <c r="F217" s="106">
        <v>28</v>
      </c>
      <c r="G217" s="106">
        <v>1.54</v>
      </c>
      <c r="H217" s="106">
        <v>0.28000000000000003</v>
      </c>
      <c r="I217" s="106">
        <v>12.6</v>
      </c>
      <c r="J217" s="106">
        <v>87</v>
      </c>
      <c r="K217" s="110" t="s">
        <v>40</v>
      </c>
      <c r="L217" s="108">
        <v>2.56</v>
      </c>
    </row>
    <row r="218" spans="1:12" ht="12.75" customHeight="1" x14ac:dyDescent="0.25">
      <c r="A218" s="42"/>
      <c r="B218" s="11"/>
      <c r="C218" s="185"/>
      <c r="D218" s="31" t="s">
        <v>37</v>
      </c>
      <c r="E218" s="105" t="s">
        <v>83</v>
      </c>
      <c r="F218" s="106">
        <v>37</v>
      </c>
      <c r="G218" s="106">
        <v>2</v>
      </c>
      <c r="H218" s="106">
        <v>1</v>
      </c>
      <c r="I218" s="106">
        <v>9.25</v>
      </c>
      <c r="J218" s="106">
        <v>45</v>
      </c>
      <c r="K218" s="110"/>
      <c r="L218" s="108">
        <v>12</v>
      </c>
    </row>
    <row r="219" spans="1:12" ht="12.75" customHeight="1" x14ac:dyDescent="0.25">
      <c r="A219" s="42"/>
      <c r="B219" s="11"/>
      <c r="C219" s="185"/>
      <c r="D219" s="31"/>
      <c r="E219" s="105" t="s">
        <v>84</v>
      </c>
      <c r="F219" s="106">
        <v>125</v>
      </c>
      <c r="G219" s="106">
        <v>3.92</v>
      </c>
      <c r="H219" s="106">
        <v>8.4</v>
      </c>
      <c r="I219" s="106">
        <v>17.12</v>
      </c>
      <c r="J219" s="106">
        <v>171</v>
      </c>
      <c r="K219" s="82"/>
      <c r="L219" s="108">
        <v>30</v>
      </c>
    </row>
    <row r="220" spans="1:12" ht="12.75" customHeight="1" x14ac:dyDescent="0.25">
      <c r="A220" s="42"/>
      <c r="B220" s="11"/>
      <c r="C220" s="185"/>
      <c r="D220" s="186"/>
      <c r="E220" s="72"/>
      <c r="F220" s="73"/>
      <c r="G220" s="73"/>
      <c r="H220" s="73"/>
      <c r="I220" s="73"/>
      <c r="J220" s="73"/>
      <c r="K220" s="77"/>
      <c r="L220" s="78"/>
    </row>
    <row r="221" spans="1:12" ht="12.75" customHeight="1" x14ac:dyDescent="0.25">
      <c r="A221" s="42"/>
      <c r="B221" s="11"/>
      <c r="C221" s="185"/>
      <c r="D221" s="187"/>
      <c r="E221" s="32"/>
      <c r="F221" s="33"/>
      <c r="G221" s="33"/>
      <c r="H221" s="33"/>
      <c r="I221" s="33"/>
      <c r="J221" s="33"/>
      <c r="K221" s="97"/>
      <c r="L221" s="100"/>
    </row>
    <row r="222" spans="1:12" ht="15.75" customHeight="1" x14ac:dyDescent="0.25">
      <c r="A222" s="44"/>
      <c r="B222" s="17"/>
      <c r="C222" s="188"/>
      <c r="D222" s="19" t="s">
        <v>26</v>
      </c>
      <c r="E222" s="20"/>
      <c r="F222" s="21">
        <f t="shared" ref="F222:J222" si="55">SUM(F215:F221)</f>
        <v>567</v>
      </c>
      <c r="G222" s="21">
        <f t="shared" si="55"/>
        <v>15.040000000000001</v>
      </c>
      <c r="H222" s="21">
        <f t="shared" si="55"/>
        <v>17</v>
      </c>
      <c r="I222" s="21">
        <f t="shared" si="55"/>
        <v>82.59</v>
      </c>
      <c r="J222" s="21">
        <f t="shared" si="55"/>
        <v>581</v>
      </c>
      <c r="K222" s="45"/>
      <c r="L222" s="56">
        <f>SUM(L215:L221)</f>
        <v>66.759999999999991</v>
      </c>
    </row>
    <row r="223" spans="1:12" ht="12.75" customHeight="1" x14ac:dyDescent="0.25">
      <c r="A223" s="46">
        <f t="shared" ref="A223:B223" si="56">A215</f>
        <v>2</v>
      </c>
      <c r="B223" s="22">
        <f t="shared" si="56"/>
        <v>6</v>
      </c>
      <c r="C223" s="189" t="s">
        <v>27</v>
      </c>
      <c r="D223" s="24" t="s">
        <v>28</v>
      </c>
      <c r="E223" s="14"/>
      <c r="F223" s="15"/>
      <c r="G223" s="15"/>
      <c r="H223" s="15"/>
      <c r="I223" s="15"/>
      <c r="J223" s="15"/>
      <c r="K223" s="43"/>
      <c r="L223" s="55"/>
    </row>
    <row r="224" spans="1:12" ht="12.75" customHeight="1" x14ac:dyDescent="0.25">
      <c r="A224" s="42"/>
      <c r="B224" s="11"/>
      <c r="C224" s="185"/>
      <c r="D224" s="24" t="s">
        <v>29</v>
      </c>
      <c r="E224" s="14"/>
      <c r="F224" s="15"/>
      <c r="G224" s="15"/>
      <c r="H224" s="15"/>
      <c r="I224" s="15"/>
      <c r="J224" s="15"/>
      <c r="K224" s="43"/>
      <c r="L224" s="55"/>
    </row>
    <row r="225" spans="1:12" ht="12.75" customHeight="1" x14ac:dyDescent="0.25">
      <c r="A225" s="42"/>
      <c r="B225" s="11"/>
      <c r="C225" s="185"/>
      <c r="D225" s="24" t="s">
        <v>30</v>
      </c>
      <c r="E225" s="14"/>
      <c r="F225" s="15"/>
      <c r="G225" s="15"/>
      <c r="H225" s="15"/>
      <c r="I225" s="15"/>
      <c r="J225" s="15"/>
      <c r="K225" s="43"/>
      <c r="L225" s="55"/>
    </row>
    <row r="226" spans="1:12" ht="12.75" customHeight="1" x14ac:dyDescent="0.25">
      <c r="A226" s="42"/>
      <c r="B226" s="11"/>
      <c r="C226" s="185"/>
      <c r="D226" s="24" t="s">
        <v>31</v>
      </c>
      <c r="E226" s="14"/>
      <c r="F226" s="15"/>
      <c r="G226" s="15"/>
      <c r="H226" s="15"/>
      <c r="I226" s="15"/>
      <c r="J226" s="15"/>
      <c r="K226" s="43"/>
      <c r="L226" s="55"/>
    </row>
    <row r="227" spans="1:12" ht="12.75" customHeight="1" x14ac:dyDescent="0.25">
      <c r="A227" s="42"/>
      <c r="B227" s="11"/>
      <c r="C227" s="185"/>
      <c r="D227" s="24" t="s">
        <v>32</v>
      </c>
      <c r="E227" s="14"/>
      <c r="F227" s="15"/>
      <c r="G227" s="15"/>
      <c r="H227" s="15"/>
      <c r="I227" s="15"/>
      <c r="J227" s="15"/>
      <c r="K227" s="43"/>
      <c r="L227" s="55"/>
    </row>
    <row r="228" spans="1:12" ht="12.75" customHeight="1" x14ac:dyDescent="0.25">
      <c r="A228" s="42"/>
      <c r="B228" s="11"/>
      <c r="C228" s="185"/>
      <c r="D228" s="24" t="s">
        <v>33</v>
      </c>
      <c r="E228" s="14"/>
      <c r="F228" s="15"/>
      <c r="G228" s="15"/>
      <c r="H228" s="15"/>
      <c r="I228" s="15"/>
      <c r="J228" s="15"/>
      <c r="K228" s="43"/>
      <c r="L228" s="55"/>
    </row>
    <row r="229" spans="1:12" ht="12.75" customHeight="1" x14ac:dyDescent="0.25">
      <c r="A229" s="42"/>
      <c r="B229" s="11"/>
      <c r="C229" s="185"/>
      <c r="D229" s="24" t="s">
        <v>34</v>
      </c>
      <c r="E229" s="14"/>
      <c r="F229" s="15"/>
      <c r="G229" s="15"/>
      <c r="H229" s="15"/>
      <c r="I229" s="15"/>
      <c r="J229" s="15"/>
      <c r="K229" s="43"/>
      <c r="L229" s="55"/>
    </row>
    <row r="230" spans="1:12" ht="12.75" customHeight="1" x14ac:dyDescent="0.25">
      <c r="A230" s="42"/>
      <c r="B230" s="11"/>
      <c r="C230" s="185"/>
      <c r="D230" s="187"/>
      <c r="E230" s="14"/>
      <c r="F230" s="15"/>
      <c r="G230" s="15"/>
      <c r="H230" s="15"/>
      <c r="I230" s="15"/>
      <c r="J230" s="15"/>
      <c r="K230" s="43"/>
      <c r="L230" s="55"/>
    </row>
    <row r="231" spans="1:12" ht="12.75" customHeight="1" x14ac:dyDescent="0.25">
      <c r="A231" s="42"/>
      <c r="B231" s="11"/>
      <c r="C231" s="185"/>
      <c r="D231" s="187"/>
      <c r="E231" s="14"/>
      <c r="F231" s="15"/>
      <c r="G231" s="15"/>
      <c r="H231" s="15"/>
      <c r="I231" s="15"/>
      <c r="J231" s="15"/>
      <c r="K231" s="43"/>
      <c r="L231" s="55"/>
    </row>
    <row r="232" spans="1:12" ht="12.75" customHeight="1" x14ac:dyDescent="0.25">
      <c r="A232" s="44"/>
      <c r="B232" s="17"/>
      <c r="C232" s="188"/>
      <c r="D232" s="19" t="s">
        <v>26</v>
      </c>
      <c r="E232" s="20"/>
      <c r="F232" s="21">
        <f t="shared" ref="F232:J232" si="57">SUM(F223:F231)</f>
        <v>0</v>
      </c>
      <c r="G232" s="21">
        <f t="shared" si="57"/>
        <v>0</v>
      </c>
      <c r="H232" s="21">
        <f t="shared" si="57"/>
        <v>0</v>
      </c>
      <c r="I232" s="21">
        <f t="shared" si="57"/>
        <v>0</v>
      </c>
      <c r="J232" s="21">
        <f t="shared" si="57"/>
        <v>0</v>
      </c>
      <c r="K232" s="45"/>
      <c r="L232" s="56">
        <f>SUM(L223:L231)</f>
        <v>0</v>
      </c>
    </row>
    <row r="233" spans="1:12" ht="12.75" customHeight="1" thickBot="1" x14ac:dyDescent="0.3">
      <c r="A233" s="47">
        <f t="shared" ref="A233:B233" si="58">A215</f>
        <v>2</v>
      </c>
      <c r="B233" s="48">
        <f t="shared" si="58"/>
        <v>6</v>
      </c>
      <c r="C233" s="196" t="s">
        <v>35</v>
      </c>
      <c r="D233" s="197"/>
      <c r="E233" s="49"/>
      <c r="F233" s="50">
        <f t="shared" ref="F233:J233" si="59">F222+F232</f>
        <v>567</v>
      </c>
      <c r="G233" s="50">
        <f t="shared" si="59"/>
        <v>15.040000000000001</v>
      </c>
      <c r="H233" s="50">
        <f t="shared" si="59"/>
        <v>17</v>
      </c>
      <c r="I233" s="50">
        <f t="shared" si="59"/>
        <v>82.59</v>
      </c>
      <c r="J233" s="50">
        <f t="shared" si="59"/>
        <v>581</v>
      </c>
      <c r="K233" s="99"/>
      <c r="L233" s="57">
        <f>L222+L232</f>
        <v>66.759999999999991</v>
      </c>
    </row>
    <row r="234" spans="1:12" ht="12.75" customHeight="1" thickBot="1" x14ac:dyDescent="0.3">
      <c r="A234" s="162"/>
      <c r="B234" s="163"/>
      <c r="C234" s="198" t="s">
        <v>36</v>
      </c>
      <c r="D234" s="199"/>
      <c r="E234" s="200"/>
      <c r="F234" s="164">
        <f t="shared" ref="F234:J234" si="60">(F24+F43+F62+F81+F100+F138+F157+F176+F195+F214)/(IF(F24=0,0,1)+IF(F43=0,0,1)+IF(F62=0,0,1)+IF(F81=0,0,1)+IF(F100=0,0,1)+IF(F138=0,0,1)+IF(F157=0,0,1)+IF(F176=0,0,1)+IF(F195=0,0,1)+IF(F214=0,0,1))</f>
        <v>508.7</v>
      </c>
      <c r="G234" s="164">
        <f t="shared" si="60"/>
        <v>17.466000000000001</v>
      </c>
      <c r="H234" s="164">
        <f t="shared" si="60"/>
        <v>17.625999999999998</v>
      </c>
      <c r="I234" s="164">
        <f t="shared" si="60"/>
        <v>73.993000000000009</v>
      </c>
      <c r="J234" s="164">
        <f t="shared" si="60"/>
        <v>540.70000000000005</v>
      </c>
      <c r="K234" s="164"/>
      <c r="L234" s="164">
        <f>(L24+L43+L62+L81+L100+L138+L157+L176+L195+L214)/(IF(L24=0,0,1)+IF(L43=0,0,1)+IF(L62=0,0,1)+IF(L81=0,0,1)+IF(L100=0,0,1)+IF(L138=0,0,1)+IF(L157=0,0,1)+IF(L176=0,0,1)+IF(L195=0,0,1)+IF(L214=0,0,1))</f>
        <v>66.759999999999991</v>
      </c>
    </row>
  </sheetData>
  <mergeCells count="16">
    <mergeCell ref="C81:D81"/>
    <mergeCell ref="C24:D24"/>
    <mergeCell ref="C1:E1"/>
    <mergeCell ref="H1:K1"/>
    <mergeCell ref="H2:K2"/>
    <mergeCell ref="C43:D43"/>
    <mergeCell ref="C62:D62"/>
    <mergeCell ref="C100:D100"/>
    <mergeCell ref="C234:E234"/>
    <mergeCell ref="C214:D214"/>
    <mergeCell ref="C138:D138"/>
    <mergeCell ref="C157:D157"/>
    <mergeCell ref="C176:D176"/>
    <mergeCell ref="C195:D195"/>
    <mergeCell ref="C119:D119"/>
    <mergeCell ref="C233:D233"/>
  </mergeCells>
  <printOptions horizontalCentered="1"/>
  <pageMargins left="0.51181102362204722" right="0.11811023622047245" top="0.55118110236220474" bottom="0.35433070866141736" header="0" footer="0"/>
  <pageSetup paperSize="9" scale="48" fitToHeight="2" orientation="portrait" r:id="rId1"/>
  <rowBreaks count="1" manualBreakCount="1">
    <brk id="1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осиново</vt:lpstr>
      <vt:lpstr>осиново!Заголовки_для_печати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2023-10-17T07:25:16Z</cp:lastPrinted>
  <dcterms:created xsi:type="dcterms:W3CDTF">2022-05-16T14:23:56Z</dcterms:created>
  <dcterms:modified xsi:type="dcterms:W3CDTF">2024-09-20T15:14:56Z</dcterms:modified>
</cp:coreProperties>
</file>